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x79agd65\Desktop\"/>
    </mc:Choice>
  </mc:AlternateContent>
  <xr:revisionPtr revIDLastSave="0" documentId="13_ncr:1_{468B7165-F8A8-492B-B5C1-21BCB84737EF}" xr6:coauthVersionLast="47" xr6:coauthVersionMax="47" xr10:uidLastSave="{00000000-0000-0000-0000-000000000000}"/>
  <bookViews>
    <workbookView xWindow="28680" yWindow="-120" windowWidth="29040" windowHeight="16440" tabRatio="836" xr2:uid="{00000000-000D-0000-FFFF-FFFF00000000}"/>
  </bookViews>
  <sheets>
    <sheet name="2024年4月以降 " sheetId="11" r:id="rId1"/>
    <sheet name="2024年3月以前" sheetId="8" r:id="rId2"/>
  </sheets>
  <definedNames>
    <definedName name="_xlnm.Print_Area" localSheetId="1">'2024年3月以前'!$A$1:$X$50</definedName>
    <definedName name="_xlnm.Print_Area" localSheetId="0">'2024年4月以降 '!$A$1:$X$50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1" l="1"/>
  <c r="D20" i="11"/>
  <c r="C20" i="11"/>
  <c r="I20" i="11" s="1"/>
  <c r="D19" i="11"/>
  <c r="C19" i="11"/>
  <c r="K19" i="11" s="1"/>
  <c r="D18" i="11"/>
  <c r="C18" i="11"/>
  <c r="M18" i="11" s="1"/>
  <c r="D17" i="11"/>
  <c r="C17" i="11"/>
  <c r="O17" i="11" s="1"/>
  <c r="D16" i="11"/>
  <c r="C16" i="11"/>
  <c r="O16" i="11" s="1"/>
  <c r="D15" i="11"/>
  <c r="C15" i="11"/>
  <c r="F15" i="11" s="1"/>
  <c r="D14" i="11"/>
  <c r="C14" i="11"/>
  <c r="I14" i="11" s="1"/>
  <c r="D13" i="11"/>
  <c r="C13" i="11"/>
  <c r="K13" i="11" s="1"/>
  <c r="F26" i="11" s="1"/>
  <c r="D12" i="11"/>
  <c r="C12" i="11"/>
  <c r="O12" i="11" s="1"/>
  <c r="D11" i="11"/>
  <c r="C11" i="11"/>
  <c r="O11" i="11" s="1"/>
  <c r="C11" i="8"/>
  <c r="M11" i="8" s="1"/>
  <c r="D11" i="8"/>
  <c r="C12" i="8"/>
  <c r="F12" i="8" s="1"/>
  <c r="D12" i="8"/>
  <c r="C13" i="8"/>
  <c r="O13" i="8" s="1"/>
  <c r="D13" i="8"/>
  <c r="C14" i="8"/>
  <c r="I14" i="8" s="1"/>
  <c r="D14" i="8"/>
  <c r="C15" i="8"/>
  <c r="F15" i="8" s="1"/>
  <c r="D15" i="8"/>
  <c r="C16" i="8"/>
  <c r="O16" i="8" s="1"/>
  <c r="D16" i="8"/>
  <c r="C17" i="8"/>
  <c r="M17" i="8" s="1"/>
  <c r="D17" i="8"/>
  <c r="C18" i="8"/>
  <c r="O18" i="8" s="1"/>
  <c r="D18" i="8"/>
  <c r="C19" i="8"/>
  <c r="I19" i="8" s="1"/>
  <c r="D19" i="8"/>
  <c r="C20" i="8"/>
  <c r="F20" i="8" s="1"/>
  <c r="D20" i="8"/>
  <c r="D35" i="8"/>
  <c r="I17" i="11" l="1"/>
  <c r="M16" i="11"/>
  <c r="M13" i="11"/>
  <c r="F32" i="11"/>
  <c r="K32" i="11" s="1"/>
  <c r="M32" i="11" s="1"/>
  <c r="O32" i="11" s="1"/>
  <c r="K17" i="11"/>
  <c r="F30" i="11" s="1"/>
  <c r="I30" i="11" s="1"/>
  <c r="K20" i="11"/>
  <c r="F33" i="11" s="1"/>
  <c r="K33" i="11" s="1"/>
  <c r="M20" i="11"/>
  <c r="M19" i="11"/>
  <c r="F17" i="11"/>
  <c r="F16" i="11"/>
  <c r="I16" i="11"/>
  <c r="K16" i="11"/>
  <c r="F29" i="11" s="1"/>
  <c r="K29" i="11" s="1"/>
  <c r="K15" i="11"/>
  <c r="F28" i="11" s="1"/>
  <c r="M15" i="11"/>
  <c r="I15" i="11"/>
  <c r="K14" i="11"/>
  <c r="F27" i="11" s="1"/>
  <c r="I27" i="11" s="1"/>
  <c r="M14" i="11"/>
  <c r="K11" i="11"/>
  <c r="F24" i="11" s="1"/>
  <c r="K24" i="11" s="1"/>
  <c r="M11" i="11"/>
  <c r="F11" i="11"/>
  <c r="I11" i="11"/>
  <c r="K26" i="11"/>
  <c r="M26" i="11" s="1"/>
  <c r="O26" i="11" s="1"/>
  <c r="I26" i="11"/>
  <c r="I28" i="11"/>
  <c r="K28" i="11"/>
  <c r="M28" i="11" s="1"/>
  <c r="O28" i="11" s="1"/>
  <c r="O13" i="11"/>
  <c r="O14" i="11"/>
  <c r="O20" i="11"/>
  <c r="O15" i="11"/>
  <c r="I18" i="11"/>
  <c r="F19" i="11"/>
  <c r="F13" i="11"/>
  <c r="K12" i="11"/>
  <c r="F25" i="11" s="1"/>
  <c r="I13" i="11"/>
  <c r="F14" i="11"/>
  <c r="M17" i="11"/>
  <c r="K18" i="11"/>
  <c r="F31" i="11" s="1"/>
  <c r="I31" i="11" s="1"/>
  <c r="I19" i="11"/>
  <c r="F20" i="11"/>
  <c r="O18" i="11"/>
  <c r="O19" i="11"/>
  <c r="F12" i="11"/>
  <c r="F18" i="11"/>
  <c r="I12" i="11"/>
  <c r="M12" i="11"/>
  <c r="K20" i="8"/>
  <c r="F33" i="8" s="1"/>
  <c r="K33" i="8" s="1"/>
  <c r="M33" i="8" s="1"/>
  <c r="O33" i="8" s="1"/>
  <c r="Q33" i="8" s="1"/>
  <c r="M20" i="8"/>
  <c r="I20" i="8"/>
  <c r="O20" i="8"/>
  <c r="I15" i="8"/>
  <c r="M15" i="8"/>
  <c r="K12" i="8"/>
  <c r="F25" i="8" s="1"/>
  <c r="K25" i="8" s="1"/>
  <c r="I17" i="8"/>
  <c r="K16" i="8"/>
  <c r="F29" i="8" s="1"/>
  <c r="K29" i="8" s="1"/>
  <c r="M29" i="8" s="1"/>
  <c r="M16" i="8"/>
  <c r="K15" i="8"/>
  <c r="F28" i="8" s="1"/>
  <c r="F19" i="8"/>
  <c r="M19" i="8"/>
  <c r="K19" i="8"/>
  <c r="F32" i="8" s="1"/>
  <c r="K32" i="8" s="1"/>
  <c r="M32" i="8" s="1"/>
  <c r="O19" i="8"/>
  <c r="F18" i="8"/>
  <c r="I16" i="8"/>
  <c r="F16" i="8"/>
  <c r="M13" i="8"/>
  <c r="O11" i="8"/>
  <c r="O15" i="8"/>
  <c r="M12" i="8"/>
  <c r="I12" i="8"/>
  <c r="M18" i="8"/>
  <c r="O12" i="8"/>
  <c r="K18" i="8"/>
  <c r="F31" i="8" s="1"/>
  <c r="M14" i="8"/>
  <c r="K14" i="8"/>
  <c r="F27" i="8" s="1"/>
  <c r="I27" i="8" s="1"/>
  <c r="F17" i="8"/>
  <c r="O17" i="8"/>
  <c r="I18" i="8"/>
  <c r="F14" i="8"/>
  <c r="K17" i="8"/>
  <c r="F30" i="8" s="1"/>
  <c r="O14" i="8"/>
  <c r="F13" i="8"/>
  <c r="I11" i="8"/>
  <c r="K11" i="8"/>
  <c r="F24" i="8" s="1"/>
  <c r="I13" i="8"/>
  <c r="F11" i="8"/>
  <c r="K13" i="8"/>
  <c r="F26" i="8" s="1"/>
  <c r="K30" i="11" l="1"/>
  <c r="M30" i="11" s="1"/>
  <c r="O30" i="11" s="1"/>
  <c r="M33" i="11"/>
  <c r="O33" i="11" s="1"/>
  <c r="I32" i="11"/>
  <c r="I33" i="11"/>
  <c r="I29" i="11"/>
  <c r="M29" i="11"/>
  <c r="O29" i="11" s="1"/>
  <c r="K27" i="11"/>
  <c r="M27" i="11" s="1"/>
  <c r="O27" i="11" s="1"/>
  <c r="I24" i="11"/>
  <c r="Q26" i="11"/>
  <c r="Q30" i="11"/>
  <c r="Q28" i="11"/>
  <c r="Q32" i="11"/>
  <c r="K25" i="11"/>
  <c r="M25" i="11" s="1"/>
  <c r="O25" i="11" s="1"/>
  <c r="M24" i="11"/>
  <c r="O24" i="11" s="1"/>
  <c r="I25" i="11"/>
  <c r="K31" i="11"/>
  <c r="M31" i="11" s="1"/>
  <c r="O31" i="11" s="1"/>
  <c r="F35" i="11"/>
  <c r="I33" i="8"/>
  <c r="I29" i="8"/>
  <c r="I32" i="8"/>
  <c r="I25" i="8"/>
  <c r="M25" i="8"/>
  <c r="O25" i="8" s="1"/>
  <c r="Q25" i="8" s="1"/>
  <c r="K28" i="8"/>
  <c r="M28" i="8" s="1"/>
  <c r="O28" i="8" s="1"/>
  <c r="Q28" i="8" s="1"/>
  <c r="I28" i="8"/>
  <c r="O32" i="8"/>
  <c r="Q32" i="8" s="1"/>
  <c r="O29" i="8"/>
  <c r="Q29" i="8" s="1"/>
  <c r="K27" i="8"/>
  <c r="M27" i="8" s="1"/>
  <c r="O27" i="8" s="1"/>
  <c r="Q27" i="8" s="1"/>
  <c r="I30" i="8"/>
  <c r="K30" i="8"/>
  <c r="M30" i="8" s="1"/>
  <c r="K31" i="8"/>
  <c r="M31" i="8" s="1"/>
  <c r="I31" i="8"/>
  <c r="S33" i="8"/>
  <c r="V33" i="8" s="1"/>
  <c r="I24" i="8"/>
  <c r="K24" i="8"/>
  <c r="M24" i="8" s="1"/>
  <c r="F35" i="8"/>
  <c r="K26" i="8"/>
  <c r="M26" i="8" s="1"/>
  <c r="I26" i="8"/>
  <c r="Q33" i="11" l="1"/>
  <c r="S33" i="11" s="1"/>
  <c r="V33" i="11" s="1"/>
  <c r="K35" i="11"/>
  <c r="Q29" i="11"/>
  <c r="S29" i="11" s="1"/>
  <c r="V29" i="11" s="1"/>
  <c r="Q27" i="11"/>
  <c r="S27" i="11" s="1"/>
  <c r="V27" i="11" s="1"/>
  <c r="I35" i="11"/>
  <c r="Q25" i="11"/>
  <c r="S28" i="11"/>
  <c r="V28" i="11" s="1"/>
  <c r="S26" i="11"/>
  <c r="V26" i="11" s="1"/>
  <c r="M35" i="11"/>
  <c r="O35" i="11"/>
  <c r="S32" i="11"/>
  <c r="V32" i="11" s="1"/>
  <c r="Q31" i="11"/>
  <c r="S30" i="11"/>
  <c r="V30" i="11" s="1"/>
  <c r="O30" i="8"/>
  <c r="Q30" i="8" s="1"/>
  <c r="S29" i="8"/>
  <c r="V29" i="8" s="1"/>
  <c r="O31" i="8"/>
  <c r="Q31" i="8" s="1"/>
  <c r="S32" i="8"/>
  <c r="V32" i="8" s="1"/>
  <c r="O26" i="8"/>
  <c r="Q26" i="8" s="1"/>
  <c r="S28" i="8"/>
  <c r="V28" i="8" s="1"/>
  <c r="S25" i="8"/>
  <c r="V25" i="8" s="1"/>
  <c r="M35" i="8"/>
  <c r="O24" i="8"/>
  <c r="S27" i="8"/>
  <c r="V27" i="8" s="1"/>
  <c r="K35" i="8"/>
  <c r="I35" i="8"/>
  <c r="S25" i="11" l="1"/>
  <c r="V25" i="11" s="1"/>
  <c r="S31" i="11"/>
  <c r="V31" i="11" s="1"/>
  <c r="Q24" i="11"/>
  <c r="S31" i="8"/>
  <c r="V31" i="8" s="1"/>
  <c r="S30" i="8"/>
  <c r="V30" i="8" s="1"/>
  <c r="S26" i="8"/>
  <c r="V26" i="8" s="1"/>
  <c r="O35" i="8"/>
  <c r="Q24" i="8"/>
  <c r="Q35" i="11" l="1"/>
  <c r="S24" i="11"/>
  <c r="S35" i="11" s="1"/>
  <c r="S24" i="8"/>
  <c r="S35" i="8" s="1"/>
  <c r="Q35" i="8"/>
  <c r="V24" i="11" l="1"/>
  <c r="V34" i="11"/>
  <c r="V34" i="8"/>
  <c r="V24" i="8"/>
</calcChain>
</file>

<file path=xl/sharedStrings.xml><?xml version="1.0" encoding="utf-8"?>
<sst xmlns="http://schemas.openxmlformats.org/spreadsheetml/2006/main" count="418" uniqueCount="73">
  <si>
    <t>№</t>
    <phoneticPr fontId="3"/>
  </si>
  <si>
    <t>円</t>
    <rPh sb="0" eb="1">
      <t>エン</t>
    </rPh>
    <phoneticPr fontId="3"/>
  </si>
  <si>
    <t>円限度</t>
    <rPh sb="0" eb="1">
      <t>エン</t>
    </rPh>
    <rPh sb="1" eb="3">
      <t>ゲンド</t>
    </rPh>
    <phoneticPr fontId="3"/>
  </si>
  <si>
    <t>月合計</t>
    <phoneticPr fontId="3"/>
  </si>
  <si>
    <t>公立学校共済組合員・教職員互助会特別会員の</t>
  </si>
  <si>
    <t>　</t>
    <phoneticPr fontId="3"/>
  </si>
  <si>
    <t>円</t>
    <phoneticPr fontId="3"/>
  </si>
  <si>
    <t>Ａ</t>
    <phoneticPr fontId="3"/>
  </si>
  <si>
    <t>Ｂ</t>
    <phoneticPr fontId="3"/>
  </si>
  <si>
    <t>一部負担金</t>
    <rPh sb="0" eb="2">
      <t>イチブ</t>
    </rPh>
    <rPh sb="2" eb="5">
      <t>フタンキン</t>
    </rPh>
    <phoneticPr fontId="3"/>
  </si>
  <si>
    <t>退教互「療養費給付額」シミュレーション</t>
    <phoneticPr fontId="3"/>
  </si>
  <si>
    <t>高額療養費支給額</t>
    <rPh sb="0" eb="2">
      <t>コウガク</t>
    </rPh>
    <rPh sb="2" eb="5">
      <t>リョウヨウヒ</t>
    </rPh>
    <rPh sb="5" eb="8">
      <t>シキュウガク</t>
    </rPh>
    <phoneticPr fontId="3"/>
  </si>
  <si>
    <t xml:space="preserve">※３　公立学校共済組合「払戻金」 </t>
    <rPh sb="3" eb="5">
      <t>コウリツ</t>
    </rPh>
    <rPh sb="5" eb="7">
      <t>ガッコウ</t>
    </rPh>
    <rPh sb="7" eb="9">
      <t>キョウサイ</t>
    </rPh>
    <rPh sb="9" eb="11">
      <t>クミアイ</t>
    </rPh>
    <rPh sb="12" eb="14">
      <t>ハライモドシ</t>
    </rPh>
    <rPh sb="14" eb="15">
      <t>キン</t>
    </rPh>
    <phoneticPr fontId="3"/>
  </si>
  <si>
    <t>※４　教職員互助会「療養給付金」</t>
    <rPh sb="3" eb="6">
      <t>キョウショクイン</t>
    </rPh>
    <rPh sb="6" eb="9">
      <t>ゴジョカイ</t>
    </rPh>
    <rPh sb="10" eb="12">
      <t>リョウヨウ</t>
    </rPh>
    <rPh sb="12" eb="15">
      <t>キュウフキン</t>
    </rPh>
    <phoneticPr fontId="3"/>
  </si>
  <si>
    <t>Ｂ＝A－25,000円（100円未満切り捨て）</t>
    <rPh sb="18" eb="19">
      <t>キ</t>
    </rPh>
    <rPh sb="20" eb="21">
      <t>ス</t>
    </rPh>
    <phoneticPr fontId="3"/>
  </si>
  <si>
    <t>Ｄ＝（Ｃ－2,500円）× 0.92（10円未満切り捨て）</t>
    <rPh sb="24" eb="25">
      <t>キ</t>
    </rPh>
    <rPh sb="26" eb="27">
      <t>ス</t>
    </rPh>
    <phoneticPr fontId="3"/>
  </si>
  <si>
    <t>Ｄ＝（Ａ－2,500円）× 0.92（10円未満切り捨て）</t>
    <rPh sb="24" eb="25">
      <t>キ</t>
    </rPh>
    <rPh sb="26" eb="27">
      <t>ス</t>
    </rPh>
    <phoneticPr fontId="3"/>
  </si>
  <si>
    <t>Ｂ</t>
    <phoneticPr fontId="3"/>
  </si>
  <si>
    <t>Ｄ＝0円</t>
    <rPh sb="3" eb="4">
      <t>エン</t>
    </rPh>
    <phoneticPr fontId="40"/>
  </si>
  <si>
    <t>Ａ＞25,000円………………………</t>
    <rPh sb="8" eb="9">
      <t>エン</t>
    </rPh>
    <phoneticPr fontId="40"/>
  </si>
  <si>
    <t>Ａ≦25,000円………………………</t>
    <rPh sb="8" eb="9">
      <t>エン</t>
    </rPh>
    <phoneticPr fontId="40"/>
  </si>
  <si>
    <t>Ｄ</t>
    <phoneticPr fontId="40"/>
  </si>
  <si>
    <t>Ａ</t>
    <phoneticPr fontId="3"/>
  </si>
  <si>
    <t>公立学校共済組合</t>
    <rPh sb="0" eb="2">
      <t>コウリツ</t>
    </rPh>
    <rPh sb="2" eb="4">
      <t>ガッコウ</t>
    </rPh>
    <rPh sb="4" eb="6">
      <t>キョウサイ</t>
    </rPh>
    <rPh sb="6" eb="8">
      <t>クミアイ</t>
    </rPh>
    <phoneticPr fontId="3"/>
  </si>
  <si>
    <t>教職員互助会</t>
    <rPh sb="0" eb="3">
      <t>キョウショクイン</t>
    </rPh>
    <rPh sb="3" eb="6">
      <t>ゴジョカイ</t>
    </rPh>
    <phoneticPr fontId="3"/>
  </si>
  <si>
    <t>退教互控除額</t>
    <rPh sb="0" eb="3">
      <t>タイキョウゴ</t>
    </rPh>
    <rPh sb="3" eb="5">
      <t>コウジョ</t>
    </rPh>
    <rPh sb="5" eb="6">
      <t>ガク</t>
    </rPh>
    <phoneticPr fontId="3"/>
  </si>
  <si>
    <t>退教互</t>
    <rPh sb="0" eb="3">
      <t>タイキョウゴ</t>
    </rPh>
    <phoneticPr fontId="3"/>
  </si>
  <si>
    <t>Ｆ</t>
    <phoneticPr fontId="3"/>
  </si>
  <si>
    <r>
      <rPr>
        <b/>
        <sz val="12"/>
        <color indexed="8"/>
        <rFont val="ＭＳ Ｐゴシック"/>
        <family val="3"/>
        <charset val="128"/>
      </rPr>
      <t xml:space="preserve"> Ｃ</t>
    </r>
    <r>
      <rPr>
        <sz val="12"/>
        <color indexed="8"/>
        <rFont val="ＭＳ ゴシック"/>
        <family val="3"/>
        <charset val="128"/>
      </rPr>
      <t>（</t>
    </r>
    <r>
      <rPr>
        <sz val="12"/>
        <color indexed="8"/>
        <rFont val="ＭＳ Ｐゴシック"/>
        <family val="3"/>
        <charset val="128"/>
      </rPr>
      <t>Ａ-Ｂ</t>
    </r>
    <r>
      <rPr>
        <sz val="12"/>
        <color indexed="8"/>
        <rFont val="ＭＳ ゴシック"/>
        <family val="3"/>
        <charset val="128"/>
      </rPr>
      <t>）</t>
    </r>
    <phoneticPr fontId="3"/>
  </si>
  <si>
    <r>
      <rPr>
        <b/>
        <sz val="12"/>
        <color indexed="8"/>
        <rFont val="ＭＳ Ｐゴシック"/>
        <family val="3"/>
        <charset val="128"/>
      </rPr>
      <t>Ｅ</t>
    </r>
    <r>
      <rPr>
        <sz val="12"/>
        <color indexed="8"/>
        <rFont val="ＭＳ ゴシック"/>
        <family val="3"/>
        <charset val="128"/>
      </rPr>
      <t>（</t>
    </r>
    <r>
      <rPr>
        <sz val="12"/>
        <color indexed="8"/>
        <rFont val="ＭＳ Ｐゴシック"/>
        <family val="3"/>
        <charset val="128"/>
      </rPr>
      <t>Ｃ-Ｄ</t>
    </r>
    <r>
      <rPr>
        <sz val="12"/>
        <color indexed="8"/>
        <rFont val="ＭＳ ゴシック"/>
        <family val="3"/>
        <charset val="128"/>
      </rPr>
      <t>）</t>
    </r>
    <phoneticPr fontId="3"/>
  </si>
  <si>
    <r>
      <rPr>
        <b/>
        <sz val="12"/>
        <color indexed="8"/>
        <rFont val="ＭＳ Ｐゴシック"/>
        <family val="3"/>
        <charset val="128"/>
      </rPr>
      <t>Ｇ</t>
    </r>
    <r>
      <rPr>
        <sz val="12"/>
        <color indexed="8"/>
        <rFont val="ＭＳ ゴシック"/>
        <family val="3"/>
        <charset val="128"/>
      </rPr>
      <t>（Ｅ－Ｆ）</t>
    </r>
    <phoneticPr fontId="3"/>
  </si>
  <si>
    <t>(自己負担限度額適用額）</t>
    <phoneticPr fontId="40"/>
  </si>
  <si>
    <t>一部負担金等払戻金</t>
    <phoneticPr fontId="40"/>
  </si>
  <si>
    <t>療養費給付額</t>
    <phoneticPr fontId="40"/>
  </si>
  <si>
    <t>控除額</t>
    <phoneticPr fontId="40"/>
  </si>
  <si>
    <t>療養給付金</t>
    <phoneticPr fontId="40"/>
  </si>
  <si>
    <t>(3,000円限度）</t>
    <phoneticPr fontId="40"/>
  </si>
  <si>
    <t>※５　退教互「療養費給付額」　</t>
    <rPh sb="3" eb="6">
      <t>タイキョウゴ</t>
    </rPh>
    <rPh sb="7" eb="9">
      <t>リョウヨウ</t>
    </rPh>
    <rPh sb="9" eb="10">
      <t>ヒ</t>
    </rPh>
    <rPh sb="10" eb="12">
      <t>キュウフ</t>
    </rPh>
    <rPh sb="12" eb="13">
      <t>ガク</t>
    </rPh>
    <phoneticPr fontId="3"/>
  </si>
  <si>
    <t>Ｅ＞3,000円…………………………</t>
    <rPh sb="3" eb="8">
      <t>０００エン</t>
    </rPh>
    <phoneticPr fontId="40"/>
  </si>
  <si>
    <t>Ｇ＝Ｅ－3000円</t>
    <rPh sb="8" eb="9">
      <t>エン</t>
    </rPh>
    <phoneticPr fontId="3"/>
  </si>
  <si>
    <t>0円</t>
    <rPh sb="1" eb="2">
      <t>エン</t>
    </rPh>
    <phoneticPr fontId="40"/>
  </si>
  <si>
    <t>Ｅ≦3,000円…………………………</t>
    <rPh sb="7" eb="8">
      <t>エン</t>
    </rPh>
    <phoneticPr fontId="40"/>
  </si>
  <si>
    <t>Ａ≦2,500円…………………………</t>
    <rPh sb="7" eb="8">
      <t>エン</t>
    </rPh>
    <phoneticPr fontId="40"/>
  </si>
  <si>
    <t>※２　一部負担金が高額療養費の自己負担限度額を超える場合については、自己負担限度額を基に、公立学校共済組合の払戻金、教職員互助会の給付金を算定しています。
　　　但し、このシミュレーションは、高額療養費の世帯合算、多数該当には対応しておりませんので、①本人分、被扶養者分を合わせて同一月に21,000円以上の一部負担金が2件以上存在する場合 及び 
　　　②過去12か月以内に３回以上高額療養費の支給に該当し、4回目以降の支給に該当する場合については、共済組合分、教職員互助会分、退教互分共に給付額に不一致が生じます。予めご了承ください。</t>
    <rPh sb="3" eb="5">
      <t>イチブ</t>
    </rPh>
    <rPh sb="5" eb="8">
      <t>フタンキン</t>
    </rPh>
    <rPh sb="9" eb="11">
      <t>コウガク</t>
    </rPh>
    <rPh sb="11" eb="14">
      <t>リョウヨウヒ</t>
    </rPh>
    <rPh sb="15" eb="17">
      <t>ジコ</t>
    </rPh>
    <rPh sb="17" eb="19">
      <t>フタン</t>
    </rPh>
    <rPh sb="19" eb="21">
      <t>ゲンド</t>
    </rPh>
    <rPh sb="21" eb="22">
      <t>ガク</t>
    </rPh>
    <rPh sb="23" eb="24">
      <t>コ</t>
    </rPh>
    <rPh sb="26" eb="28">
      <t>バアイ</t>
    </rPh>
    <rPh sb="34" eb="36">
      <t>ジコ</t>
    </rPh>
    <rPh sb="36" eb="38">
      <t>フタン</t>
    </rPh>
    <rPh sb="38" eb="40">
      <t>ゲンド</t>
    </rPh>
    <rPh sb="40" eb="41">
      <t>ガク</t>
    </rPh>
    <rPh sb="42" eb="43">
      <t>モト</t>
    </rPh>
    <rPh sb="45" eb="47">
      <t>コウリツ</t>
    </rPh>
    <rPh sb="47" eb="49">
      <t>ガッコウ</t>
    </rPh>
    <rPh sb="49" eb="51">
      <t>キョウサイ</t>
    </rPh>
    <rPh sb="51" eb="53">
      <t>クミアイ</t>
    </rPh>
    <rPh sb="54" eb="57">
      <t>ハライモドシキン</t>
    </rPh>
    <rPh sb="58" eb="61">
      <t>キョウショクイン</t>
    </rPh>
    <rPh sb="61" eb="64">
      <t>ゴジョカイ</t>
    </rPh>
    <rPh sb="65" eb="68">
      <t>キュウフキン</t>
    </rPh>
    <rPh sb="69" eb="71">
      <t>サンテイ</t>
    </rPh>
    <rPh sb="81" eb="82">
      <t>タダ</t>
    </rPh>
    <rPh sb="96" eb="98">
      <t>コウガク</t>
    </rPh>
    <rPh sb="98" eb="101">
      <t>リョウヨウヒ</t>
    </rPh>
    <rPh sb="102" eb="104">
      <t>セタイ</t>
    </rPh>
    <rPh sb="104" eb="106">
      <t>ガッサン</t>
    </rPh>
    <rPh sb="107" eb="109">
      <t>タスウ</t>
    </rPh>
    <rPh sb="109" eb="111">
      <t>ガイトウ</t>
    </rPh>
    <rPh sb="113" eb="115">
      <t>タイオウ</t>
    </rPh>
    <rPh sb="140" eb="142">
      <t>ドウイツ</t>
    </rPh>
    <rPh sb="142" eb="143">
      <t>ツキ</t>
    </rPh>
    <rPh sb="154" eb="156">
      <t>イチブ</t>
    </rPh>
    <rPh sb="156" eb="159">
      <t>フタンキン</t>
    </rPh>
    <rPh sb="161" eb="162">
      <t>ケン</t>
    </rPh>
    <rPh sb="162" eb="164">
      <t>イジョウ</t>
    </rPh>
    <rPh sb="164" eb="166">
      <t>ソンザイ</t>
    </rPh>
    <rPh sb="168" eb="170">
      <t>バアイ</t>
    </rPh>
    <rPh sb="179" eb="181">
      <t>カコ</t>
    </rPh>
    <rPh sb="184" eb="185">
      <t>ゲツ</t>
    </rPh>
    <rPh sb="185" eb="187">
      <t>イナイ</t>
    </rPh>
    <rPh sb="189" eb="192">
      <t>カイイジョウ</t>
    </rPh>
    <rPh sb="192" eb="194">
      <t>コウガク</t>
    </rPh>
    <rPh sb="194" eb="197">
      <t>リョウヨウヒ</t>
    </rPh>
    <rPh sb="198" eb="200">
      <t>シキュウ</t>
    </rPh>
    <rPh sb="201" eb="203">
      <t>ガイトウ</t>
    </rPh>
    <rPh sb="206" eb="207">
      <t>カイ</t>
    </rPh>
    <rPh sb="207" eb="208">
      <t>メ</t>
    </rPh>
    <rPh sb="208" eb="210">
      <t>イコウ</t>
    </rPh>
    <rPh sb="226" eb="228">
      <t>キョウサイ</t>
    </rPh>
    <rPh sb="228" eb="230">
      <t>クミアイ</t>
    </rPh>
    <rPh sb="230" eb="231">
      <t>ブン</t>
    </rPh>
    <rPh sb="232" eb="235">
      <t>キョウショクイン</t>
    </rPh>
    <rPh sb="235" eb="238">
      <t>ゴジョカイ</t>
    </rPh>
    <rPh sb="238" eb="239">
      <t>ブン</t>
    </rPh>
    <rPh sb="240" eb="243">
      <t>タイキョウゴ</t>
    </rPh>
    <rPh sb="243" eb="244">
      <t>ブン</t>
    </rPh>
    <rPh sb="244" eb="245">
      <t>トモ</t>
    </rPh>
    <rPh sb="246" eb="249">
      <t>キュウフガク</t>
    </rPh>
    <rPh sb="250" eb="253">
      <t>フイッチ</t>
    </rPh>
    <rPh sb="254" eb="255">
      <t>ショウ</t>
    </rPh>
    <rPh sb="259" eb="260">
      <t>アラカジ</t>
    </rPh>
    <rPh sb="262" eb="264">
      <t>リョウショウ</t>
    </rPh>
    <phoneticPr fontId="3"/>
  </si>
  <si>
    <t>〔一般財団法人岩手県退職教職員互助会〕</t>
    <rPh sb="1" eb="3">
      <t>イッパン</t>
    </rPh>
    <phoneticPr fontId="3"/>
  </si>
  <si>
    <t>ア</t>
    <phoneticPr fontId="40"/>
  </si>
  <si>
    <t>イ</t>
    <phoneticPr fontId="40"/>
  </si>
  <si>
    <t>ウ</t>
    <phoneticPr fontId="40"/>
  </si>
  <si>
    <t>エ</t>
    <phoneticPr fontId="40"/>
  </si>
  <si>
    <t>オ</t>
    <phoneticPr fontId="40"/>
  </si>
  <si>
    <r>
      <t xml:space="preserve"> ※公立学校共済組合員は「</t>
    </r>
    <r>
      <rPr>
        <b/>
        <sz val="12"/>
        <color indexed="18"/>
        <rFont val="ＭＳ Ｐゴシック"/>
        <family val="3"/>
        <charset val="128"/>
      </rPr>
      <t>１</t>
    </r>
    <r>
      <rPr>
        <sz val="12"/>
        <color indexed="18"/>
        <rFont val="ＭＳ Ｐゴシック"/>
        <family val="3"/>
        <charset val="128"/>
      </rPr>
      <t>」を、協会けんぽ加入者は「</t>
    </r>
    <r>
      <rPr>
        <b/>
        <sz val="12"/>
        <color indexed="18"/>
        <rFont val="ＭＳ Ｐゴシック"/>
        <family val="3"/>
        <charset val="128"/>
      </rPr>
      <t>２</t>
    </r>
    <r>
      <rPr>
        <sz val="12"/>
        <color indexed="18"/>
        <rFont val="ＭＳ Ｐゴシック"/>
        <family val="3"/>
        <charset val="128"/>
      </rPr>
      <t>」を、入力してください。（何れも被扶養者を含む）</t>
    </r>
    <rPh sb="2" eb="4">
      <t>コウリツ</t>
    </rPh>
    <rPh sb="4" eb="6">
      <t>ガッコウ</t>
    </rPh>
    <rPh sb="6" eb="8">
      <t>キョウサイ</t>
    </rPh>
    <rPh sb="8" eb="10">
      <t>クミアイ</t>
    </rPh>
    <rPh sb="10" eb="11">
      <t>イン</t>
    </rPh>
    <rPh sb="17" eb="19">
      <t>キョウカイ</t>
    </rPh>
    <rPh sb="22" eb="25">
      <t>カニュウシャ</t>
    </rPh>
    <rPh sb="31" eb="33">
      <t>ニュウリョク</t>
    </rPh>
    <rPh sb="41" eb="42">
      <t>イズ</t>
    </rPh>
    <rPh sb="44" eb="48">
      <t>ヒフヨウシャ</t>
    </rPh>
    <phoneticPr fontId="3"/>
  </si>
  <si>
    <t>イ</t>
    <phoneticPr fontId="40"/>
  </si>
  <si>
    <r>
      <t xml:space="preserve">合計金額
</t>
    </r>
    <r>
      <rPr>
        <sz val="10"/>
        <color indexed="8"/>
        <rFont val="ＭＳ Ｐゴシック"/>
        <family val="3"/>
        <charset val="128"/>
      </rPr>
      <t>(合計点数×10）</t>
    </r>
    <rPh sb="0" eb="2">
      <t>ゴウケイ</t>
    </rPh>
    <rPh sb="2" eb="4">
      <t>キンガク</t>
    </rPh>
    <rPh sb="6" eb="8">
      <t>ゴウケイ</t>
    </rPh>
    <rPh sb="8" eb="10">
      <t>テンスウ</t>
    </rPh>
    <phoneticPr fontId="3"/>
  </si>
  <si>
    <t>（現物支給額を含む）</t>
  </si>
  <si>
    <r>
      <t xml:space="preserve">退教互からの療養費給付額は、「教職員互助会の控除額」　から、「退教互の控除額」 を差し引いた金額となります。
</t>
    </r>
    <r>
      <rPr>
        <sz val="13"/>
        <color indexed="10"/>
        <rFont val="ＭＳ Ｐゴシック"/>
        <family val="3"/>
        <charset val="128"/>
      </rPr>
      <t>下の</t>
    </r>
    <r>
      <rPr>
        <b/>
        <sz val="20"/>
        <color indexed="10"/>
        <rFont val="ＭＳ Ｐゴシック"/>
        <family val="3"/>
        <charset val="128"/>
      </rPr>
      <t>「合計金額」欄にひと月の合計金額（１０割額）を入力</t>
    </r>
    <r>
      <rPr>
        <sz val="13"/>
        <color indexed="10"/>
        <rFont val="ＭＳ Ｐゴシック"/>
        <family val="3"/>
        <charset val="128"/>
      </rPr>
      <t>すると、退教互からの給付額を求めることができます。</t>
    </r>
    <r>
      <rPr>
        <sz val="13"/>
        <color indexed="56"/>
        <rFont val="ＭＳ Ｐゴシック"/>
        <family val="3"/>
        <charset val="128"/>
      </rPr>
      <t xml:space="preserve">
合計金額は、ひとつの医療機関について、入院、外来別（調剤分は院外処方せんの発行医療機関別）に行を変えて入力してください。
領収証に合計金額（10割額）の記載がなく、合計点数が記載されている場合は、合計点数に 「１０」 を乗じた数値が、合計金額となります。
なお、公費負担医療の対象疾患分、治療用装具代の退教互控除額は「０円」となりますが、このシミュレーションでは対応しておりません。</t>
    </r>
    <rPh sb="0" eb="3">
      <t>タイキョウゴ</t>
    </rPh>
    <rPh sb="6" eb="9">
      <t>リョウヨウヒ</t>
    </rPh>
    <rPh sb="9" eb="12">
      <t>キュウフガク</t>
    </rPh>
    <rPh sb="15" eb="18">
      <t>キョウショクイン</t>
    </rPh>
    <rPh sb="18" eb="21">
      <t>ゴジョカイ</t>
    </rPh>
    <rPh sb="22" eb="24">
      <t>コウジョ</t>
    </rPh>
    <rPh sb="24" eb="25">
      <t>ガク</t>
    </rPh>
    <rPh sb="31" eb="34">
      <t>タイキョウゴ</t>
    </rPh>
    <rPh sb="35" eb="37">
      <t>コウジョ</t>
    </rPh>
    <rPh sb="37" eb="38">
      <t>ガク</t>
    </rPh>
    <rPh sb="41" eb="42">
      <t>サ</t>
    </rPh>
    <rPh sb="43" eb="44">
      <t>ヒ</t>
    </rPh>
    <rPh sb="46" eb="48">
      <t>キンガク</t>
    </rPh>
    <rPh sb="55" eb="56">
      <t>シタ</t>
    </rPh>
    <rPh sb="60" eb="62">
      <t>キンガク</t>
    </rPh>
    <rPh sb="63" eb="64">
      <t>ラン</t>
    </rPh>
    <rPh sb="67" eb="68">
      <t>ツキ</t>
    </rPh>
    <rPh sb="69" eb="71">
      <t>ゴウケイ</t>
    </rPh>
    <rPh sb="71" eb="73">
      <t>キンガク</t>
    </rPh>
    <rPh sb="76" eb="77">
      <t>ワリ</t>
    </rPh>
    <rPh sb="77" eb="78">
      <t>ガク</t>
    </rPh>
    <rPh sb="80" eb="82">
      <t>ニュウリョク</t>
    </rPh>
    <rPh sb="86" eb="89">
      <t>タイキョウゴ</t>
    </rPh>
    <rPh sb="92" eb="95">
      <t>キュウフガク</t>
    </rPh>
    <rPh sb="96" eb="97">
      <t>モト</t>
    </rPh>
    <rPh sb="108" eb="110">
      <t>ゴウケイ</t>
    </rPh>
    <rPh sb="110" eb="112">
      <t>キンガク</t>
    </rPh>
    <rPh sb="154" eb="155">
      <t>ギョウ</t>
    </rPh>
    <rPh sb="156" eb="157">
      <t>カ</t>
    </rPh>
    <rPh sb="159" eb="161">
      <t>ニュウリョク</t>
    </rPh>
    <rPh sb="173" eb="175">
      <t>ゴウケイ</t>
    </rPh>
    <rPh sb="175" eb="177">
      <t>キンガク</t>
    </rPh>
    <rPh sb="192" eb="194">
      <t>テンスウ</t>
    </rPh>
    <rPh sb="208" eb="210">
      <t>テンスウ</t>
    </rPh>
    <rPh sb="225" eb="227">
      <t>ゴウケイ</t>
    </rPh>
    <rPh sb="227" eb="229">
      <t>キンガク</t>
    </rPh>
    <rPh sb="243" eb="245">
      <t>イリョウ</t>
    </rPh>
    <rPh sb="246" eb="248">
      <t>タイショウ</t>
    </rPh>
    <rPh sb="248" eb="250">
      <t>シッカン</t>
    </rPh>
    <rPh sb="250" eb="251">
      <t>ブン</t>
    </rPh>
    <rPh sb="252" eb="255">
      <t>チリョウヨウ</t>
    </rPh>
    <rPh sb="255" eb="257">
      <t>ソウグ</t>
    </rPh>
    <rPh sb="257" eb="258">
      <t>ダイ</t>
    </rPh>
    <rPh sb="259" eb="262">
      <t>タイキョウゴ</t>
    </rPh>
    <rPh sb="262" eb="264">
      <t>コウジョ</t>
    </rPh>
    <rPh sb="264" eb="265">
      <t>ガク</t>
    </rPh>
    <rPh sb="268" eb="269">
      <t>エン</t>
    </rPh>
    <rPh sb="289" eb="291">
      <t>タイオウ</t>
    </rPh>
    <phoneticPr fontId="3"/>
  </si>
  <si>
    <t>※１　窓口負担する一部負担金は、受診の都度10円未満を四捨五入した金額となっているため、ひと月の合計金額を基にして計算した上記の一部負担金とは、数十円の差異が生じることがあります。</t>
    <rPh sb="3" eb="5">
      <t>マドグチ</t>
    </rPh>
    <rPh sb="5" eb="7">
      <t>フタン</t>
    </rPh>
    <rPh sb="9" eb="11">
      <t>イチブ</t>
    </rPh>
    <rPh sb="11" eb="14">
      <t>フタンキン</t>
    </rPh>
    <rPh sb="16" eb="18">
      <t>ジュシン</t>
    </rPh>
    <rPh sb="19" eb="21">
      <t>ツド</t>
    </rPh>
    <rPh sb="23" eb="24">
      <t>エン</t>
    </rPh>
    <rPh sb="24" eb="26">
      <t>ミマン</t>
    </rPh>
    <rPh sb="27" eb="31">
      <t>シシャゴニュウ</t>
    </rPh>
    <rPh sb="33" eb="35">
      <t>キンガク</t>
    </rPh>
    <rPh sb="46" eb="47">
      <t>ツキ</t>
    </rPh>
    <rPh sb="48" eb="50">
      <t>ゴウケイ</t>
    </rPh>
    <rPh sb="50" eb="52">
      <t>キンガク</t>
    </rPh>
    <rPh sb="53" eb="54">
      <t>モト</t>
    </rPh>
    <rPh sb="57" eb="59">
      <t>ケイサン</t>
    </rPh>
    <rPh sb="61" eb="63">
      <t>ジョウキ</t>
    </rPh>
    <rPh sb="64" eb="66">
      <t>イチブ</t>
    </rPh>
    <rPh sb="66" eb="69">
      <t>フタンキン</t>
    </rPh>
    <rPh sb="72" eb="73">
      <t>スウ</t>
    </rPh>
    <rPh sb="73" eb="75">
      <t>ジュウエン</t>
    </rPh>
    <rPh sb="76" eb="78">
      <t>サイ</t>
    </rPh>
    <rPh sb="79" eb="80">
      <t>ショウ</t>
    </rPh>
    <phoneticPr fontId="3"/>
  </si>
  <si>
    <t>◆◆◆　所得区分について　◆◆◆</t>
    <phoneticPr fontId="3"/>
  </si>
  <si>
    <t>合計金額欄には、同一人、同一月の受診分のみを入力してください。</t>
    <rPh sb="0" eb="2">
      <t>ゴウケイ</t>
    </rPh>
    <rPh sb="2" eb="4">
      <t>キンガク</t>
    </rPh>
    <rPh sb="4" eb="5">
      <t>ラン</t>
    </rPh>
    <rPh sb="8" eb="10">
      <t>ドウイツ</t>
    </rPh>
    <rPh sb="10" eb="11">
      <t>ニン</t>
    </rPh>
    <rPh sb="12" eb="13">
      <t>ドウ</t>
    </rPh>
    <rPh sb="13" eb="14">
      <t>イチ</t>
    </rPh>
    <rPh sb="14" eb="15">
      <t>ツキ</t>
    </rPh>
    <rPh sb="16" eb="18">
      <t>ジュシン</t>
    </rPh>
    <rPh sb="18" eb="19">
      <t>ブン</t>
    </rPh>
    <rPh sb="22" eb="24">
      <t>ニュウリョク</t>
    </rPh>
    <phoneticPr fontId="40"/>
  </si>
  <si>
    <t>Ｂ＝0円</t>
    <rPh sb="3" eb="4">
      <t>エン</t>
    </rPh>
    <phoneticPr fontId="3"/>
  </si>
  <si>
    <t>Ｇ＝Ｅ－3,000円</t>
    <rPh sb="9" eb="10">
      <t>エン</t>
    </rPh>
    <phoneticPr fontId="3"/>
  </si>
  <si>
    <t xml:space="preserve"> ※ア→「１」、イ→「２」、ウ→「３」、エ→「４」、オ→「５」　を入力してください。（下欄の「所得区分について」を参照）</t>
    <rPh sb="33" eb="35">
      <t>ニュウリョク</t>
    </rPh>
    <rPh sb="43" eb="44">
      <t>シタ</t>
    </rPh>
    <rPh sb="44" eb="45">
      <t>ラン</t>
    </rPh>
    <rPh sb="47" eb="49">
      <t>ショトク</t>
    </rPh>
    <rPh sb="49" eb="51">
      <t>クブン</t>
    </rPh>
    <rPh sb="57" eb="59">
      <t>サンショウ</t>
    </rPh>
    <phoneticPr fontId="3"/>
  </si>
  <si>
    <t>あなたは公立学校共済組合員ですか？</t>
    <rPh sb="4" eb="6">
      <t>コウリツ</t>
    </rPh>
    <rPh sb="6" eb="8">
      <t>ガッコウ</t>
    </rPh>
    <rPh sb="8" eb="10">
      <t>キョウサイ</t>
    </rPh>
    <rPh sb="10" eb="12">
      <t>クミアイ</t>
    </rPh>
    <rPh sb="12" eb="13">
      <t>イン</t>
    </rPh>
    <phoneticPr fontId="3"/>
  </si>
  <si>
    <t>あなたの所得区分は？（数字を入力）</t>
    <rPh sb="4" eb="6">
      <t>ショトク</t>
    </rPh>
    <rPh sb="6" eb="8">
      <t>クブン</t>
    </rPh>
    <rPh sb="11" eb="13">
      <t>スウジ</t>
    </rPh>
    <rPh sb="14" eb="16">
      <t>ニュウリョク</t>
    </rPh>
    <phoneticPr fontId="3"/>
  </si>
  <si>
    <t>所得区分は「限度額適用認定証」に表示されます。
　区分は次の５段階です。
　ア＝標準報酬月額 83万円以上
　イ＝標準報酬月額 53万円以上83万円未満
　ウ＝標準報酬月額 28万円以上53万円未満
　エ＝標準報酬月額 28万円未満の住民税課税世帯
　オ＝住民税非課税世帯</t>
    <rPh sb="0" eb="2">
      <t>ショトク</t>
    </rPh>
    <rPh sb="2" eb="4">
      <t>クブン</t>
    </rPh>
    <rPh sb="6" eb="8">
      <t>ゲンド</t>
    </rPh>
    <rPh sb="8" eb="9">
      <t>ガク</t>
    </rPh>
    <rPh sb="9" eb="11">
      <t>テキヨウ</t>
    </rPh>
    <rPh sb="11" eb="14">
      <t>ニンテイショウ</t>
    </rPh>
    <rPh sb="16" eb="18">
      <t>ヒョウジ</t>
    </rPh>
    <rPh sb="25" eb="27">
      <t>クブン</t>
    </rPh>
    <rPh sb="28" eb="29">
      <t>ツギ</t>
    </rPh>
    <rPh sb="31" eb="33">
      <t>ダンカイ</t>
    </rPh>
    <rPh sb="40" eb="42">
      <t>ヒョウジュン</t>
    </rPh>
    <rPh sb="42" eb="44">
      <t>ホウシュウ</t>
    </rPh>
    <rPh sb="44" eb="46">
      <t>ゲツガク</t>
    </rPh>
    <rPh sb="49" eb="53">
      <t>マンエンイジョウ</t>
    </rPh>
    <rPh sb="72" eb="74">
      <t>マンエン</t>
    </rPh>
    <rPh sb="74" eb="76">
      <t>ミマン</t>
    </rPh>
    <rPh sb="80" eb="82">
      <t>ヒョウジュン</t>
    </rPh>
    <rPh sb="82" eb="84">
      <t>ホウシュウ</t>
    </rPh>
    <rPh sb="84" eb="86">
      <t>ゲツガク</t>
    </rPh>
    <rPh sb="89" eb="91">
      <t>マンエン</t>
    </rPh>
    <rPh sb="91" eb="93">
      <t>イジョウ</t>
    </rPh>
    <rPh sb="95" eb="97">
      <t>マンエン</t>
    </rPh>
    <rPh sb="97" eb="99">
      <t>ミマン</t>
    </rPh>
    <rPh sb="114" eb="116">
      <t>ミマン</t>
    </rPh>
    <rPh sb="117" eb="120">
      <t>ジュウミンゼイ</t>
    </rPh>
    <rPh sb="120" eb="122">
      <t>カゼイ</t>
    </rPh>
    <rPh sb="122" eb="124">
      <t>セタイ</t>
    </rPh>
    <phoneticPr fontId="3"/>
  </si>
  <si>
    <t>2016.1.1更新</t>
    <rPh sb="8" eb="10">
      <t>コウシン</t>
    </rPh>
    <phoneticPr fontId="3"/>
  </si>
  <si>
    <t>Ｄ＝（Ｃ－2,600円）× 0.92（10円未満切り捨て）</t>
    <rPh sb="24" eb="25">
      <t>キ</t>
    </rPh>
    <rPh sb="26" eb="27">
      <t>ス</t>
    </rPh>
    <phoneticPr fontId="3"/>
  </si>
  <si>
    <t>Ｄ＝（Ａ－2,600円）× 0.92（10円未満切り捨て）</t>
    <rPh sb="24" eb="25">
      <t>キ</t>
    </rPh>
    <rPh sb="26" eb="27">
      <t>ス</t>
    </rPh>
    <phoneticPr fontId="3"/>
  </si>
  <si>
    <t>Ａ≦2,600円…………………………</t>
    <rPh sb="7" eb="8">
      <t>エン</t>
    </rPh>
    <phoneticPr fontId="40"/>
  </si>
  <si>
    <r>
      <t xml:space="preserve">この画面は
</t>
    </r>
    <r>
      <rPr>
        <sz val="24"/>
        <color indexed="10"/>
        <rFont val="HG丸ｺﾞｼｯｸM-PRO"/>
        <family val="3"/>
        <charset val="128"/>
      </rPr>
      <t>2024年４月</t>
    </r>
    <r>
      <rPr>
        <sz val="18"/>
        <color indexed="10"/>
        <rFont val="HG丸ｺﾞｼｯｸM-PRO"/>
        <family val="3"/>
        <charset val="128"/>
      </rPr>
      <t xml:space="preserve">
以降の受診分用です</t>
    </r>
    <rPh sb="2" eb="4">
      <t>ガメン</t>
    </rPh>
    <rPh sb="12" eb="13">
      <t>ガツ</t>
    </rPh>
    <rPh sb="14" eb="16">
      <t>イコウ</t>
    </rPh>
    <phoneticPr fontId="3"/>
  </si>
  <si>
    <t>2024.6.1更新</t>
    <rPh sb="8" eb="10">
      <t>コウシン</t>
    </rPh>
    <phoneticPr fontId="3"/>
  </si>
  <si>
    <t>2,600円＜Ａ≦25,000円……………………</t>
    <rPh sb="15" eb="16">
      <t>エン</t>
    </rPh>
    <phoneticPr fontId="40"/>
  </si>
  <si>
    <r>
      <t xml:space="preserve">この画面は
</t>
    </r>
    <r>
      <rPr>
        <sz val="24"/>
        <color indexed="10"/>
        <rFont val="HG丸ｺﾞｼｯｸM-PRO"/>
        <family val="3"/>
        <charset val="128"/>
      </rPr>
      <t>2024年3月</t>
    </r>
    <r>
      <rPr>
        <sz val="18"/>
        <color indexed="10"/>
        <rFont val="HG丸ｺﾞｼｯｸM-PRO"/>
        <family val="3"/>
        <charset val="128"/>
      </rPr>
      <t xml:space="preserve">
以前の受診分用です</t>
    </r>
    <rPh sb="2" eb="4">
      <t>ガメン</t>
    </rPh>
    <rPh sb="12" eb="13">
      <t>ガツ</t>
    </rPh>
    <rPh sb="14" eb="16">
      <t>イゼン</t>
    </rPh>
    <phoneticPr fontId="3"/>
  </si>
  <si>
    <t>2,500円＜Ａ≦25,000円……………………</t>
    <rPh sb="15" eb="16">
      <t>エン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</si>
</sst>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Red]\(#,##0\)"/>
    <numFmt numFmtId="178" formatCode="#,##0_ "/>
    <numFmt numFmtId="179" formatCode="[DBNum3][$-411]#,##0"/>
  </numFmts>
  <fonts count="70" x14ac:knownFonts="1">
    <font>
      <sz val="11"/>
      <color theme="1"/>
      <name val="ＭＳ Ｐゴシック"/>
      <family val="3"/>
      <charset val="128"/>
      <scheme val="minor"/>
    </font>
    <font>
      <sz val="11"/>
      <color indexed="8"/>
      <name val="ＭＳ Ｐゴシック"/>
      <family val="3"/>
      <charset val="128"/>
    </font>
    <font>
      <sz val="24"/>
      <color indexed="62"/>
      <name val="ＭＳ Ｐゴシック"/>
      <family val="3"/>
      <charset val="128"/>
    </font>
    <font>
      <sz val="6"/>
      <name val="ＭＳ Ｐゴシック"/>
      <family val="3"/>
      <charset val="128"/>
    </font>
    <font>
      <sz val="16"/>
      <color indexed="8"/>
      <name val="ＭＳ Ｐゴシック"/>
      <family val="3"/>
      <charset val="128"/>
    </font>
    <font>
      <sz val="14"/>
      <color indexed="8"/>
      <name val="ＭＳ Ｐゴシック"/>
      <family val="3"/>
      <charset val="128"/>
    </font>
    <font>
      <b/>
      <sz val="11"/>
      <color indexed="8"/>
      <name val="ＭＳ Ｐゴシック"/>
      <family val="3"/>
      <charset val="128"/>
    </font>
    <font>
      <sz val="10"/>
      <color indexed="8"/>
      <name val="ＭＳ Ｐゴシック"/>
      <family val="3"/>
      <charset val="128"/>
    </font>
    <font>
      <sz val="11"/>
      <color indexed="26"/>
      <name val="ＭＳ Ｐゴシック"/>
      <family val="3"/>
      <charset val="128"/>
    </font>
    <font>
      <sz val="14"/>
      <color indexed="8"/>
      <name val="ＭＳ Ｐゴシック"/>
      <family val="3"/>
      <charset val="128"/>
    </font>
    <font>
      <b/>
      <sz val="16"/>
      <color indexed="8"/>
      <name val="ＭＳ Ｐゴシック"/>
      <family val="3"/>
      <charset val="128"/>
    </font>
    <font>
      <b/>
      <sz val="14"/>
      <color indexed="8"/>
      <name val="ＭＳ Ｐゴシック"/>
      <family val="3"/>
      <charset val="128"/>
    </font>
    <font>
      <sz val="14"/>
      <color indexed="8"/>
      <name val="ＭＳ ゴシック"/>
      <family val="3"/>
      <charset val="128"/>
    </font>
    <font>
      <sz val="11"/>
      <color indexed="8"/>
      <name val="ＭＳ ゴシック"/>
      <family val="3"/>
      <charset val="128"/>
    </font>
    <font>
      <sz val="10"/>
      <color indexed="62"/>
      <name val="ＭＳ Ｐゴシック"/>
      <family val="3"/>
      <charset val="128"/>
    </font>
    <font>
      <sz val="13"/>
      <color indexed="8"/>
      <name val="ＭＳ ゴシック"/>
      <family val="3"/>
      <charset val="128"/>
    </font>
    <font>
      <sz val="13"/>
      <color indexed="62"/>
      <name val="ＭＳ Ｐゴシック"/>
      <family val="3"/>
      <charset val="128"/>
    </font>
    <font>
      <sz val="13"/>
      <color indexed="8"/>
      <name val="ＭＳ Ｐゴシック"/>
      <family val="3"/>
      <charset val="128"/>
    </font>
    <font>
      <sz val="20"/>
      <color indexed="8"/>
      <name val="ＭＳ ゴシック"/>
      <family val="3"/>
      <charset val="128"/>
    </font>
    <font>
      <sz val="20"/>
      <color indexed="62"/>
      <name val="ＭＳ Ｐゴシック"/>
      <family val="3"/>
      <charset val="128"/>
    </font>
    <font>
      <sz val="20"/>
      <color indexed="8"/>
      <name val="ＭＳ Ｐゴシック"/>
      <family val="3"/>
      <charset val="128"/>
    </font>
    <font>
      <b/>
      <sz val="13"/>
      <color indexed="18"/>
      <name val="ＭＳ Ｐゴシック"/>
      <family val="3"/>
      <charset val="128"/>
    </font>
    <font>
      <sz val="11"/>
      <color indexed="18"/>
      <name val="HG丸ｺﾞｼｯｸM-PRO"/>
      <family val="3"/>
      <charset val="128"/>
    </font>
    <font>
      <b/>
      <sz val="16"/>
      <color indexed="18"/>
      <name val="ＭＳ Ｐゴシック"/>
      <family val="3"/>
      <charset val="128"/>
    </font>
    <font>
      <b/>
      <sz val="14"/>
      <color indexed="18"/>
      <name val="ＭＳ Ｐゴシック"/>
      <family val="3"/>
      <charset val="128"/>
    </font>
    <font>
      <sz val="14"/>
      <color indexed="18"/>
      <name val="ＭＳ Ｐゴシック"/>
      <family val="3"/>
      <charset val="128"/>
    </font>
    <font>
      <sz val="12"/>
      <color indexed="18"/>
      <name val="ＭＳ Ｐゴシック"/>
      <family val="3"/>
      <charset val="128"/>
    </font>
    <font>
      <b/>
      <sz val="12"/>
      <color indexed="18"/>
      <name val="ＭＳ Ｐゴシック"/>
      <family val="3"/>
      <charset val="128"/>
    </font>
    <font>
      <sz val="14"/>
      <color indexed="18"/>
      <name val="ＭＳ ゴシック"/>
      <family val="3"/>
      <charset val="128"/>
    </font>
    <font>
      <b/>
      <sz val="22"/>
      <color indexed="8"/>
      <name val="ＭＳ Ｐゴシック"/>
      <family val="3"/>
      <charset val="128"/>
    </font>
    <font>
      <sz val="11"/>
      <color indexed="18"/>
      <name val="ＭＳ ゴシック"/>
      <family val="3"/>
      <charset val="128"/>
    </font>
    <font>
      <sz val="13"/>
      <color indexed="56"/>
      <name val="ＭＳ Ｐゴシック"/>
      <family val="3"/>
      <charset val="128"/>
    </font>
    <font>
      <sz val="12"/>
      <color indexed="8"/>
      <name val="ＭＳ Ｐゴシック"/>
      <family val="3"/>
      <charset val="128"/>
    </font>
    <font>
      <sz val="11"/>
      <color indexed="18"/>
      <name val="ＭＳ Ｐゴシック"/>
      <family val="3"/>
      <charset val="128"/>
    </font>
    <font>
      <sz val="11"/>
      <color indexed="18"/>
      <name val="ＭＳ Ｐゴシック"/>
      <family val="3"/>
      <charset val="128"/>
    </font>
    <font>
      <sz val="14"/>
      <name val="ＭＳ Ｐゴシック"/>
      <family val="3"/>
      <charset val="128"/>
    </font>
    <font>
      <sz val="14"/>
      <color indexed="10"/>
      <name val="HG丸ｺﾞｼｯｸM-PRO"/>
      <family val="3"/>
      <charset val="128"/>
    </font>
    <font>
      <sz val="24"/>
      <color indexed="10"/>
      <name val="HG丸ｺﾞｼｯｸM-PRO"/>
      <family val="3"/>
      <charset val="128"/>
    </font>
    <font>
      <sz val="18"/>
      <color indexed="10"/>
      <name val="HG丸ｺﾞｼｯｸM-PRO"/>
      <family val="3"/>
      <charset val="128"/>
    </font>
    <font>
      <b/>
      <sz val="13"/>
      <name val="ＭＳ Ｐゴシック"/>
      <family val="3"/>
      <charset val="128"/>
    </font>
    <font>
      <sz val="6"/>
      <name val="ＭＳ Ｐゴシック"/>
      <family val="3"/>
      <charset val="128"/>
    </font>
    <font>
      <b/>
      <sz val="12"/>
      <color indexed="8"/>
      <name val="ＭＳ Ｐゴシック"/>
      <family val="3"/>
      <charset val="128"/>
    </font>
    <font>
      <sz val="12"/>
      <color indexed="8"/>
      <name val="ＭＳ ゴシック"/>
      <family val="3"/>
      <charset val="128"/>
    </font>
    <font>
      <sz val="11"/>
      <color indexed="8"/>
      <name val="HG丸ｺﾞｼｯｸM-PRO"/>
      <family val="3"/>
      <charset val="128"/>
    </font>
    <font>
      <sz val="13"/>
      <color indexed="10"/>
      <name val="ＭＳ Ｐゴシック"/>
      <family val="3"/>
      <charset val="128"/>
    </font>
    <font>
      <b/>
      <sz val="20"/>
      <color indexed="10"/>
      <name val="ＭＳ Ｐゴシック"/>
      <family val="3"/>
      <charset val="128"/>
    </font>
    <font>
      <sz val="32"/>
      <color indexed="62"/>
      <name val="HG丸ｺﾞｼｯｸM-PRO"/>
      <family val="3"/>
      <charset val="128"/>
    </font>
    <font>
      <b/>
      <sz val="32"/>
      <color indexed="29"/>
      <name val="HG丸ｺﾞｼｯｸM-PRO"/>
      <family val="3"/>
      <charset val="128"/>
    </font>
    <font>
      <b/>
      <sz val="11"/>
      <name val="ＭＳ Ｐゴシック"/>
      <family val="3"/>
      <charset val="128"/>
    </font>
    <font>
      <sz val="14"/>
      <name val="ＭＳ ゴシック"/>
      <family val="3"/>
      <charset val="128"/>
    </font>
    <font>
      <sz val="24"/>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b/>
      <sz val="18"/>
      <color indexed="1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2"/>
      <name val="ＭＳ Ｐゴシック"/>
      <family val="3"/>
      <charset val="128"/>
      <scheme val="minor"/>
    </font>
    <font>
      <sz val="24"/>
      <color theme="2"/>
      <name val="ＭＳ Ｐゴシック"/>
      <family val="3"/>
      <charset val="128"/>
    </font>
    <font>
      <sz val="9"/>
      <color theme="2"/>
      <name val="ＭＳ Ｐゴシック"/>
      <family val="3"/>
      <charset val="128"/>
    </font>
    <font>
      <b/>
      <sz val="11"/>
      <color theme="2"/>
      <name val="ＭＳ Ｐゴシック"/>
      <family val="3"/>
      <charset val="128"/>
    </font>
    <font>
      <sz val="12"/>
      <color theme="2"/>
      <name val="ＭＳ Ｐゴシック"/>
      <family val="3"/>
      <charset val="128"/>
    </font>
    <font>
      <sz val="11"/>
      <color rgb="FFFF0000"/>
      <name val="HG丸ｺﾞｼｯｸM-PRO"/>
      <family val="3"/>
      <charset val="128"/>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font>
    <font>
      <b/>
      <sz val="13"/>
      <color rgb="FFFF0000"/>
      <name val="ＭＳ Ｐゴシック"/>
      <family val="3"/>
      <charset val="128"/>
    </font>
    <font>
      <sz val="16"/>
      <color theme="3" tint="-0.49998474074526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rgb="FFEEECE1"/>
        <bgColor indexed="64"/>
      </patternFill>
    </fill>
  </fills>
  <borders count="37">
    <border>
      <left/>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bottom style="medium">
        <color indexed="64"/>
      </bottom>
      <diagonal/>
    </border>
    <border>
      <left/>
      <right/>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style="thick">
        <color indexed="10"/>
      </right>
      <top style="thick">
        <color indexed="10"/>
      </top>
      <bottom/>
      <diagonal/>
    </border>
    <border>
      <left/>
      <right style="thick">
        <color indexed="10"/>
      </right>
      <top/>
      <bottom style="thick">
        <color indexed="10"/>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top style="medium">
        <color indexed="64"/>
      </top>
      <bottom/>
      <diagonal/>
    </border>
    <border>
      <left style="double">
        <color indexed="64"/>
      </left>
      <right style="double">
        <color indexed="64"/>
      </right>
      <top style="double">
        <color indexed="64"/>
      </top>
      <bottom style="double">
        <color indexed="64"/>
      </bottom>
      <diagonal/>
    </border>
    <border>
      <left style="thick">
        <color indexed="10"/>
      </left>
      <right/>
      <top style="thick">
        <color indexed="10"/>
      </top>
      <bottom/>
      <diagonal/>
    </border>
    <border>
      <left style="thick">
        <color indexed="10"/>
      </left>
      <right/>
      <top/>
      <bottom style="thick">
        <color indexed="10"/>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ouble">
        <color indexed="64"/>
      </right>
      <top/>
      <bottom/>
      <diagonal/>
    </border>
    <border>
      <left style="double">
        <color indexed="64"/>
      </left>
      <right/>
      <top/>
      <bottom/>
      <diagonal/>
    </border>
    <border>
      <left/>
      <right style="medium">
        <color indexed="64"/>
      </right>
      <top/>
      <bottom style="hair">
        <color indexed="64"/>
      </bottom>
      <diagonal/>
    </border>
    <border>
      <left style="double">
        <color rgb="FFFF0000"/>
      </left>
      <right style="double">
        <color rgb="FFFF0000"/>
      </right>
      <top style="double">
        <color rgb="FFFF0000"/>
      </top>
      <bottom style="double">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38" fontId="55" fillId="0" borderId="0" applyFont="0" applyFill="0" applyBorder="0" applyAlignment="0" applyProtection="0">
      <alignment vertical="center"/>
    </xf>
  </cellStyleXfs>
  <cellXfs count="179">
    <xf numFmtId="0" fontId="0" fillId="0" borderId="0" xfId="0">
      <alignment vertical="center"/>
    </xf>
    <xf numFmtId="0" fontId="4" fillId="0" borderId="0" xfId="0" applyFont="1">
      <alignment vertical="center"/>
    </xf>
    <xf numFmtId="0" fontId="9" fillId="0" borderId="0" xfId="0" applyFont="1">
      <alignment vertical="center"/>
    </xf>
    <xf numFmtId="0" fontId="13" fillId="0" borderId="0" xfId="0" applyFont="1">
      <alignment vertical="center"/>
    </xf>
    <xf numFmtId="0" fontId="17" fillId="0" borderId="0" xfId="0" applyFont="1">
      <alignment vertical="center"/>
    </xf>
    <xf numFmtId="0" fontId="20" fillId="0" borderId="0" xfId="0" applyFont="1">
      <alignment vertical="center"/>
    </xf>
    <xf numFmtId="0" fontId="28" fillId="0" borderId="0" xfId="0" applyFont="1">
      <alignment vertical="center"/>
    </xf>
    <xf numFmtId="0" fontId="33" fillId="0" borderId="0" xfId="0" applyFont="1">
      <alignment vertical="center"/>
    </xf>
    <xf numFmtId="0" fontId="34" fillId="0" borderId="0" xfId="0" applyFont="1">
      <alignment vertical="center"/>
    </xf>
    <xf numFmtId="0" fontId="0" fillId="0" borderId="0" xfId="0" applyAlignment="1">
      <alignment horizontal="center" vertical="center"/>
    </xf>
    <xf numFmtId="0" fontId="0" fillId="0" borderId="0" xfId="0" applyAlignment="1">
      <alignment vertical="top"/>
    </xf>
    <xf numFmtId="179" fontId="0" fillId="3" borderId="1" xfId="0" applyNumberFormat="1" applyFill="1" applyBorder="1" applyProtection="1">
      <alignment vertical="center"/>
      <protection hidden="1"/>
    </xf>
    <xf numFmtId="38" fontId="55" fillId="3" borderId="2" xfId="1" applyFont="1" applyFill="1" applyBorder="1" applyAlignment="1" applyProtection="1">
      <alignment vertical="center"/>
      <protection hidden="1"/>
    </xf>
    <xf numFmtId="179" fontId="7" fillId="3" borderId="3" xfId="1" applyNumberFormat="1" applyFont="1" applyFill="1" applyBorder="1" applyProtection="1">
      <alignment vertical="center"/>
      <protection hidden="1"/>
    </xf>
    <xf numFmtId="179" fontId="8" fillId="3" borderId="3" xfId="0" applyNumberFormat="1" applyFont="1" applyFill="1" applyBorder="1" applyProtection="1">
      <alignment vertical="center"/>
      <protection hidden="1"/>
    </xf>
    <xf numFmtId="179" fontId="9" fillId="3" borderId="4" xfId="0" applyNumberFormat="1" applyFont="1" applyFill="1" applyBorder="1" applyProtection="1">
      <alignment vertical="center"/>
      <protection hidden="1"/>
    </xf>
    <xf numFmtId="179" fontId="11" fillId="3" borderId="5" xfId="0" applyNumberFormat="1" applyFont="1" applyFill="1" applyBorder="1" applyProtection="1">
      <alignment vertical="center"/>
      <protection hidden="1"/>
    </xf>
    <xf numFmtId="179" fontId="0" fillId="3" borderId="6" xfId="0" applyNumberFormat="1" applyFill="1" applyBorder="1" applyProtection="1">
      <alignment vertical="center"/>
      <protection hidden="1"/>
    </xf>
    <xf numFmtId="179" fontId="56" fillId="3" borderId="7" xfId="0" applyNumberFormat="1" applyFont="1" applyFill="1" applyBorder="1" applyProtection="1">
      <alignment vertical="center"/>
      <protection hidden="1"/>
    </xf>
    <xf numFmtId="179" fontId="5" fillId="3" borderId="8" xfId="1" applyNumberFormat="1" applyFont="1" applyFill="1" applyBorder="1" applyProtection="1">
      <alignment vertical="center"/>
      <protection hidden="1"/>
    </xf>
    <xf numFmtId="179" fontId="5" fillId="3" borderId="7" xfId="1" applyNumberFormat="1" applyFont="1" applyFill="1" applyBorder="1" applyProtection="1">
      <alignment vertical="center"/>
      <protection hidden="1"/>
    </xf>
    <xf numFmtId="179" fontId="0" fillId="3" borderId="9" xfId="0" applyNumberFormat="1" applyFill="1" applyBorder="1" applyProtection="1">
      <alignment vertical="center"/>
      <protection hidden="1"/>
    </xf>
    <xf numFmtId="179" fontId="55" fillId="3" borderId="1" xfId="1" applyNumberFormat="1" applyFont="1" applyFill="1" applyBorder="1" applyAlignment="1" applyProtection="1">
      <alignment vertical="center"/>
      <protection hidden="1"/>
    </xf>
    <xf numFmtId="179" fontId="55" fillId="3" borderId="3" xfId="1" applyNumberFormat="1" applyFont="1" applyFill="1" applyBorder="1" applyAlignment="1" applyProtection="1">
      <alignment horizontal="left" vertical="center"/>
      <protection hidden="1"/>
    </xf>
    <xf numFmtId="179" fontId="0" fillId="3" borderId="2" xfId="0" applyNumberFormat="1" applyFill="1" applyBorder="1" applyProtection="1">
      <alignment vertical="center"/>
      <protection hidden="1"/>
    </xf>
    <xf numFmtId="179" fontId="55" fillId="3" borderId="2" xfId="1" applyNumberFormat="1" applyFont="1" applyFill="1" applyBorder="1" applyProtection="1">
      <alignment vertical="center"/>
      <protection hidden="1"/>
    </xf>
    <xf numFmtId="179" fontId="55" fillId="3" borderId="3" xfId="1" applyNumberFormat="1" applyFont="1" applyFill="1" applyBorder="1" applyProtection="1">
      <alignment vertical="center"/>
      <protection hidden="1"/>
    </xf>
    <xf numFmtId="179" fontId="0" fillId="3" borderId="2" xfId="0" applyNumberFormat="1" applyFill="1" applyBorder="1" applyAlignment="1" applyProtection="1">
      <alignment horizontal="center" vertical="center"/>
      <protection hidden="1"/>
    </xf>
    <xf numFmtId="179" fontId="5" fillId="3" borderId="10" xfId="1" applyNumberFormat="1" applyFont="1" applyFill="1" applyBorder="1" applyAlignment="1" applyProtection="1">
      <alignment horizontal="right" vertical="center"/>
      <protection hidden="1"/>
    </xf>
    <xf numFmtId="179" fontId="11" fillId="4" borderId="11" xfId="0" applyNumberFormat="1" applyFont="1" applyFill="1" applyBorder="1" applyAlignment="1" applyProtection="1">
      <protection hidden="1"/>
    </xf>
    <xf numFmtId="179" fontId="11" fillId="4" borderId="12" xfId="0" applyNumberFormat="1" applyFont="1" applyFill="1" applyBorder="1" applyProtection="1">
      <alignment vertical="center"/>
      <protection hidden="1"/>
    </xf>
    <xf numFmtId="179" fontId="5" fillId="3" borderId="4" xfId="0" applyNumberFormat="1" applyFont="1" applyFill="1" applyBorder="1" applyProtection="1">
      <alignment vertical="center"/>
      <protection hidden="1"/>
    </xf>
    <xf numFmtId="179" fontId="55" fillId="3" borderId="3" xfId="1" applyNumberFormat="1" applyFont="1" applyFill="1" applyBorder="1" applyAlignment="1" applyProtection="1">
      <alignment horizontal="right" vertical="center"/>
      <protection hidden="1"/>
    </xf>
    <xf numFmtId="179" fontId="5" fillId="3" borderId="8" xfId="1" applyNumberFormat="1" applyFont="1" applyFill="1" applyBorder="1" applyAlignment="1" applyProtection="1">
      <alignment horizontal="right" vertical="center"/>
      <protection hidden="1"/>
    </xf>
    <xf numFmtId="179" fontId="4" fillId="3" borderId="13" xfId="1" applyNumberFormat="1" applyFont="1" applyFill="1" applyBorder="1" applyAlignment="1" applyProtection="1">
      <alignment horizontal="right" vertical="center"/>
      <protection hidden="1"/>
    </xf>
    <xf numFmtId="0" fontId="57" fillId="0" borderId="0" xfId="0" applyFont="1">
      <alignment vertical="center"/>
    </xf>
    <xf numFmtId="0" fontId="12" fillId="5" borderId="0" xfId="0" applyFont="1" applyFill="1" applyProtection="1">
      <alignment vertical="center"/>
      <protection hidden="1"/>
    </xf>
    <xf numFmtId="0" fontId="2" fillId="5" borderId="0" xfId="0" applyFont="1" applyFill="1" applyAlignment="1" applyProtection="1">
      <alignment horizontal="center" vertical="center" wrapText="1"/>
      <protection hidden="1"/>
    </xf>
    <xf numFmtId="0" fontId="2" fillId="5" borderId="0" xfId="0" applyFont="1" applyFill="1" applyAlignment="1" applyProtection="1">
      <alignment vertical="center" wrapText="1"/>
      <protection hidden="1"/>
    </xf>
    <xf numFmtId="0" fontId="0" fillId="5" borderId="0" xfId="0" applyFill="1" applyProtection="1">
      <alignment vertical="center"/>
      <protection hidden="1"/>
    </xf>
    <xf numFmtId="0" fontId="18" fillId="5" borderId="0" xfId="0" applyFont="1" applyFill="1" applyProtection="1">
      <alignment vertical="center"/>
      <protection hidden="1"/>
    </xf>
    <xf numFmtId="0" fontId="19" fillId="5" borderId="0" xfId="0" applyFont="1" applyFill="1" applyAlignment="1" applyProtection="1">
      <alignment horizontal="center" vertical="center" wrapText="1"/>
      <protection hidden="1"/>
    </xf>
    <xf numFmtId="0" fontId="19" fillId="5" borderId="0" xfId="0" applyFont="1" applyFill="1" applyAlignment="1" applyProtection="1">
      <alignment vertical="center" wrapText="1"/>
      <protection hidden="1"/>
    </xf>
    <xf numFmtId="0" fontId="15" fillId="5" borderId="0" xfId="0" applyFont="1" applyFill="1" applyProtection="1">
      <alignment vertical="center"/>
      <protection hidden="1"/>
    </xf>
    <xf numFmtId="0" fontId="16" fillId="5" borderId="0" xfId="0" applyFont="1" applyFill="1" applyAlignment="1" applyProtection="1">
      <alignment horizontal="center" vertical="center" wrapText="1"/>
      <protection hidden="1"/>
    </xf>
    <xf numFmtId="0" fontId="31" fillId="5" borderId="0" xfId="0" applyFont="1" applyFill="1" applyAlignment="1" applyProtection="1">
      <alignment horizontal="left" vertical="center" wrapText="1"/>
      <protection hidden="1"/>
    </xf>
    <xf numFmtId="0" fontId="35" fillId="5" borderId="0" xfId="0" applyFont="1" applyFill="1" applyAlignment="1" applyProtection="1">
      <alignment horizontal="left" vertical="center" wrapText="1"/>
      <protection hidden="1"/>
    </xf>
    <xf numFmtId="0" fontId="25" fillId="5" borderId="0" xfId="0" applyFont="1" applyFill="1" applyAlignment="1" applyProtection="1">
      <alignment horizontal="left" vertical="center" wrapText="1"/>
      <protection hidden="1"/>
    </xf>
    <xf numFmtId="0" fontId="24" fillId="5" borderId="0" xfId="0" applyFont="1" applyFill="1" applyAlignment="1" applyProtection="1">
      <alignment horizontal="left" vertical="center" wrapText="1"/>
      <protection hidden="1"/>
    </xf>
    <xf numFmtId="0" fontId="24" fillId="5" borderId="0" xfId="0" applyFont="1" applyFill="1" applyAlignment="1" applyProtection="1">
      <alignment wrapText="1"/>
      <protection hidden="1"/>
    </xf>
    <xf numFmtId="0" fontId="21" fillId="5" borderId="0" xfId="0" applyFont="1" applyFill="1" applyAlignment="1" applyProtection="1">
      <alignment horizontal="left" vertical="center" wrapText="1"/>
      <protection hidden="1"/>
    </xf>
    <xf numFmtId="176" fontId="23" fillId="5" borderId="0" xfId="0" applyNumberFormat="1" applyFont="1" applyFill="1" applyAlignment="1" applyProtection="1">
      <alignment horizontal="center" vertical="center" wrapText="1"/>
      <protection hidden="1"/>
    </xf>
    <xf numFmtId="0" fontId="26" fillId="5" borderId="0" xfId="0" applyFont="1" applyFill="1" applyAlignment="1" applyProtection="1">
      <alignment vertical="center" wrapText="1"/>
      <protection hidden="1"/>
    </xf>
    <xf numFmtId="0" fontId="14" fillId="5" borderId="0" xfId="0" applyFont="1" applyFill="1" applyAlignment="1" applyProtection="1">
      <alignment vertical="center" wrapText="1"/>
      <protection hidden="1"/>
    </xf>
    <xf numFmtId="0" fontId="49" fillId="5" borderId="0" xfId="0" applyFont="1" applyFill="1" applyProtection="1">
      <alignment vertical="center"/>
      <protection hidden="1"/>
    </xf>
    <xf numFmtId="0" fontId="50" fillId="5" borderId="0" xfId="0" applyFont="1" applyFill="1" applyAlignment="1" applyProtection="1">
      <alignment horizontal="center" vertical="center" wrapText="1"/>
      <protection hidden="1"/>
    </xf>
    <xf numFmtId="179" fontId="53" fillId="5" borderId="0" xfId="0" applyNumberFormat="1" applyFont="1" applyFill="1" applyAlignment="1" applyProtection="1">
      <alignment vertical="top" wrapText="1"/>
      <protection hidden="1"/>
    </xf>
    <xf numFmtId="179" fontId="48" fillId="5" borderId="0" xfId="0" applyNumberFormat="1" applyFont="1" applyFill="1" applyAlignment="1" applyProtection="1">
      <alignment vertical="top" wrapText="1"/>
      <protection hidden="1"/>
    </xf>
    <xf numFmtId="0" fontId="48" fillId="5" borderId="0" xfId="0" applyFont="1" applyFill="1" applyAlignment="1" applyProtection="1">
      <alignment horizontal="right" vertical="top" wrapText="1"/>
      <protection hidden="1"/>
    </xf>
    <xf numFmtId="38" fontId="48" fillId="5" borderId="0" xfId="1" applyFont="1" applyFill="1" applyBorder="1" applyAlignment="1" applyProtection="1">
      <alignment horizontal="left" vertical="top" wrapText="1"/>
      <protection hidden="1"/>
    </xf>
    <xf numFmtId="0" fontId="48" fillId="5" borderId="0" xfId="0" applyFont="1" applyFill="1" applyAlignment="1" applyProtection="1">
      <alignment vertical="top" wrapText="1"/>
      <protection hidden="1"/>
    </xf>
    <xf numFmtId="179" fontId="51" fillId="5" borderId="0" xfId="0" applyNumberFormat="1" applyFont="1" applyFill="1" applyAlignment="1" applyProtection="1">
      <alignment horizontal="left" vertical="top" wrapText="1"/>
      <protection hidden="1"/>
    </xf>
    <xf numFmtId="0" fontId="52" fillId="5" borderId="0" xfId="0" applyFont="1" applyFill="1" applyAlignment="1" applyProtection="1">
      <alignment vertical="top" wrapText="1"/>
      <protection hidden="1"/>
    </xf>
    <xf numFmtId="0" fontId="58" fillId="5" borderId="0" xfId="0" applyFont="1" applyFill="1" applyAlignment="1" applyProtection="1">
      <alignment horizontal="center" vertical="center" wrapText="1"/>
      <protection hidden="1"/>
    </xf>
    <xf numFmtId="0" fontId="50" fillId="5" borderId="0" xfId="0" applyFont="1" applyFill="1" applyAlignment="1" applyProtection="1">
      <alignment horizontal="left" vertical="center" wrapText="1"/>
      <protection hidden="1"/>
    </xf>
    <xf numFmtId="179" fontId="59" fillId="5" borderId="0" xfId="0" applyNumberFormat="1" applyFont="1" applyFill="1" applyAlignment="1" applyProtection="1">
      <alignment vertical="top" wrapText="1"/>
      <protection hidden="1"/>
    </xf>
    <xf numFmtId="179" fontId="60" fillId="5" borderId="0" xfId="0" applyNumberFormat="1" applyFont="1" applyFill="1" applyAlignment="1" applyProtection="1">
      <alignment vertical="top" wrapText="1"/>
      <protection hidden="1"/>
    </xf>
    <xf numFmtId="0" fontId="60" fillId="5" borderId="5" xfId="0" applyFont="1" applyFill="1" applyBorder="1" applyAlignment="1" applyProtection="1">
      <alignment horizontal="right" vertical="top" wrapText="1"/>
      <protection hidden="1"/>
    </xf>
    <xf numFmtId="38" fontId="60" fillId="5" borderId="0" xfId="1" applyFont="1" applyFill="1" applyBorder="1" applyAlignment="1" applyProtection="1">
      <alignment horizontal="left" vertical="top" wrapText="1"/>
      <protection hidden="1"/>
    </xf>
    <xf numFmtId="0" fontId="60" fillId="5" borderId="5" xfId="0" applyFont="1" applyFill="1" applyBorder="1" applyAlignment="1" applyProtection="1">
      <alignment vertical="top" wrapText="1"/>
      <protection hidden="1"/>
    </xf>
    <xf numFmtId="0" fontId="58" fillId="5" borderId="0" xfId="0" applyFont="1" applyFill="1" applyAlignment="1" applyProtection="1">
      <alignment horizontal="left" vertical="center" wrapText="1"/>
      <protection hidden="1"/>
    </xf>
    <xf numFmtId="0" fontId="61" fillId="5" borderId="5" xfId="0" applyFont="1" applyFill="1" applyBorder="1" applyAlignment="1" applyProtection="1">
      <alignment vertical="top" wrapText="1"/>
      <protection hidden="1"/>
    </xf>
    <xf numFmtId="0" fontId="0" fillId="5" borderId="0" xfId="0" applyFill="1" applyAlignment="1" applyProtection="1">
      <alignment horizontal="center" vertical="center"/>
      <protection hidden="1"/>
    </xf>
    <xf numFmtId="0" fontId="12" fillId="5" borderId="0" xfId="0" applyFont="1" applyFill="1" applyAlignment="1" applyProtection="1">
      <alignment vertical="top"/>
      <protection hidden="1"/>
    </xf>
    <xf numFmtId="0" fontId="0" fillId="5" borderId="0" xfId="0" applyFill="1" applyAlignment="1" applyProtection="1">
      <alignment vertical="top"/>
      <protection hidden="1"/>
    </xf>
    <xf numFmtId="0" fontId="0" fillId="5" borderId="0" xfId="0" applyFill="1" applyAlignment="1" applyProtection="1">
      <alignment horizontal="center" vertical="top"/>
      <protection hidden="1"/>
    </xf>
    <xf numFmtId="0" fontId="0" fillId="3" borderId="14" xfId="0" applyFill="1" applyBorder="1" applyAlignment="1" applyProtection="1">
      <alignment horizontal="center" vertical="center"/>
      <protection hidden="1"/>
    </xf>
    <xf numFmtId="0" fontId="0" fillId="3" borderId="6" xfId="0" applyFill="1" applyBorder="1" applyProtection="1">
      <alignment vertical="center"/>
      <protection hidden="1"/>
    </xf>
    <xf numFmtId="0" fontId="0" fillId="3" borderId="15" xfId="0" applyFill="1" applyBorder="1" applyAlignment="1" applyProtection="1">
      <alignment horizontal="center" vertical="center"/>
      <protection hidden="1"/>
    </xf>
    <xf numFmtId="0" fontId="0" fillId="3" borderId="1" xfId="0" applyFill="1" applyBorder="1" applyProtection="1">
      <alignment vertical="center"/>
      <protection hidden="1"/>
    </xf>
    <xf numFmtId="0" fontId="6" fillId="3" borderId="16" xfId="0" applyFont="1" applyFill="1" applyBorder="1" applyAlignment="1" applyProtection="1">
      <protection hidden="1"/>
    </xf>
    <xf numFmtId="0" fontId="9" fillId="5" borderId="0" xfId="0" applyFont="1" applyFill="1" applyProtection="1">
      <alignment vertical="center"/>
      <protection hidden="1"/>
    </xf>
    <xf numFmtId="0" fontId="6" fillId="3" borderId="17" xfId="0" applyFont="1" applyFill="1" applyBorder="1" applyAlignment="1" applyProtection="1">
      <alignment horizontal="center" vertical="center"/>
      <protection hidden="1"/>
    </xf>
    <xf numFmtId="0" fontId="0" fillId="5" borderId="18" xfId="0" applyFill="1" applyBorder="1" applyProtection="1">
      <alignment vertical="center"/>
      <protection hidden="1"/>
    </xf>
    <xf numFmtId="0" fontId="30" fillId="6" borderId="0" xfId="0" applyFont="1" applyFill="1" applyProtection="1">
      <alignment vertical="center"/>
      <protection hidden="1"/>
    </xf>
    <xf numFmtId="0" fontId="33" fillId="6" borderId="0" xfId="0" applyFont="1" applyFill="1" applyProtection="1">
      <alignment vertical="center"/>
      <protection hidden="1"/>
    </xf>
    <xf numFmtId="0" fontId="30" fillId="5" borderId="0" xfId="0" applyFont="1" applyFill="1" applyProtection="1">
      <alignment vertical="center"/>
      <protection hidden="1"/>
    </xf>
    <xf numFmtId="0" fontId="34" fillId="5" borderId="0" xfId="0" applyFont="1" applyFill="1" applyProtection="1">
      <alignment vertical="center"/>
      <protection hidden="1"/>
    </xf>
    <xf numFmtId="0" fontId="22" fillId="5" borderId="0" xfId="0" applyFont="1" applyFill="1" applyAlignment="1" applyProtection="1">
      <alignment horizontal="left" vertical="center" indent="1"/>
      <protection hidden="1"/>
    </xf>
    <xf numFmtId="0" fontId="34" fillId="6" borderId="0" xfId="0" applyFont="1" applyFill="1" applyProtection="1">
      <alignment vertical="center"/>
      <protection hidden="1"/>
    </xf>
    <xf numFmtId="0" fontId="22" fillId="5" borderId="0" xfId="0" applyFont="1" applyFill="1" applyProtection="1">
      <alignment vertical="center"/>
      <protection hidden="1"/>
    </xf>
    <xf numFmtId="0" fontId="22" fillId="5" borderId="0" xfId="0" applyFont="1" applyFill="1" applyAlignment="1" applyProtection="1">
      <alignment vertical="center" wrapText="1"/>
      <protection hidden="1"/>
    </xf>
    <xf numFmtId="0" fontId="22" fillId="5" borderId="0" xfId="0" applyFont="1" applyFill="1" applyAlignment="1" applyProtection="1">
      <alignment horizontal="left" vertical="center" wrapText="1"/>
      <protection hidden="1"/>
    </xf>
    <xf numFmtId="0" fontId="28" fillId="5" borderId="0" xfId="0" applyFont="1" applyFill="1" applyProtection="1">
      <alignment vertical="center"/>
      <protection hidden="1"/>
    </xf>
    <xf numFmtId="0" fontId="25" fillId="5" borderId="0" xfId="0" applyFont="1" applyFill="1" applyProtection="1">
      <alignment vertical="center"/>
      <protection hidden="1"/>
    </xf>
    <xf numFmtId="0" fontId="13" fillId="6" borderId="0" xfId="0" applyFont="1" applyFill="1" applyProtection="1">
      <alignment vertical="center"/>
      <protection hidden="1"/>
    </xf>
    <xf numFmtId="0" fontId="43" fillId="6" borderId="0" xfId="0" applyFont="1" applyFill="1" applyAlignment="1" applyProtection="1">
      <alignment horizontal="left" vertical="center"/>
      <protection hidden="1"/>
    </xf>
    <xf numFmtId="178" fontId="13" fillId="6" borderId="0" xfId="0" applyNumberFormat="1" applyFont="1" applyFill="1" applyProtection="1">
      <alignment vertical="center"/>
      <protection hidden="1"/>
    </xf>
    <xf numFmtId="0" fontId="0" fillId="6" borderId="0" xfId="0" applyFill="1" applyProtection="1">
      <alignment vertical="center"/>
      <protection hidden="1"/>
    </xf>
    <xf numFmtId="0" fontId="0" fillId="6" borderId="0" xfId="0" applyFill="1" applyAlignment="1" applyProtection="1">
      <alignment horizontal="center" vertical="center"/>
      <protection hidden="1"/>
    </xf>
    <xf numFmtId="176" fontId="24" fillId="4" borderId="19" xfId="0" applyNumberFormat="1" applyFont="1" applyFill="1" applyBorder="1" applyAlignment="1" applyProtection="1">
      <alignment horizontal="center" vertical="center" wrapText="1"/>
      <protection locked="0" hidden="1"/>
    </xf>
    <xf numFmtId="179" fontId="10" fillId="2" borderId="36" xfId="1" applyNumberFormat="1" applyFont="1" applyFill="1" applyBorder="1" applyAlignment="1" applyProtection="1">
      <alignment horizontal="right" vertical="center"/>
      <protection locked="0" hidden="1"/>
    </xf>
    <xf numFmtId="0" fontId="0" fillId="5" borderId="0" xfId="0" applyFill="1">
      <alignment vertical="center"/>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vertical="center" wrapText="1"/>
    </xf>
    <xf numFmtId="179" fontId="10" fillId="3" borderId="13" xfId="1" applyNumberFormat="1" applyFont="1" applyFill="1" applyBorder="1" applyAlignment="1" applyProtection="1">
      <alignment horizontal="right" vertical="center"/>
      <protection hidden="1"/>
    </xf>
    <xf numFmtId="179" fontId="10" fillId="3" borderId="5" xfId="1" applyNumberFormat="1" applyFont="1" applyFill="1" applyBorder="1" applyAlignment="1" applyProtection="1">
      <alignment horizontal="right" vertical="center"/>
      <protection hidden="1"/>
    </xf>
    <xf numFmtId="0" fontId="22" fillId="6" borderId="0" xfId="0" applyFont="1" applyFill="1" applyAlignment="1" applyProtection="1">
      <alignment horizontal="left" vertical="center" wrapText="1"/>
      <protection hidden="1"/>
    </xf>
    <xf numFmtId="0" fontId="22" fillId="6" borderId="0" xfId="0" applyFont="1" applyFill="1" applyAlignment="1" applyProtection="1">
      <alignment horizontal="left" vertical="center"/>
      <protection hidden="1"/>
    </xf>
    <xf numFmtId="0" fontId="22" fillId="5" borderId="0" xfId="0" applyFont="1" applyFill="1" applyAlignment="1" applyProtection="1">
      <alignment horizontal="left" vertical="center"/>
      <protection hidden="1"/>
    </xf>
    <xf numFmtId="0" fontId="62" fillId="5" borderId="0" xfId="0" applyFont="1" applyFill="1" applyAlignment="1" applyProtection="1">
      <alignment horizontal="center" vertical="center" wrapText="1"/>
      <protection hidden="1"/>
    </xf>
    <xf numFmtId="0" fontId="22" fillId="5" borderId="0" xfId="0" applyFont="1" applyFill="1" applyAlignment="1" applyProtection="1">
      <alignment horizontal="center" vertical="center" wrapText="1"/>
      <protection hidden="1"/>
    </xf>
    <xf numFmtId="0" fontId="22" fillId="5" borderId="0" xfId="0" applyFont="1" applyFill="1" applyAlignment="1" applyProtection="1">
      <alignment horizontal="left" vertical="top" wrapText="1"/>
      <protection hidden="1"/>
    </xf>
    <xf numFmtId="179" fontId="5" fillId="3" borderId="8" xfId="1" applyNumberFormat="1" applyFont="1" applyFill="1" applyBorder="1" applyAlignment="1" applyProtection="1">
      <alignment horizontal="right" vertical="center"/>
      <protection hidden="1"/>
    </xf>
    <xf numFmtId="179" fontId="5" fillId="3" borderId="7" xfId="1" applyNumberFormat="1" applyFont="1" applyFill="1" applyBorder="1" applyAlignment="1" applyProtection="1">
      <alignment horizontal="right" vertical="center"/>
      <protection hidden="1"/>
    </xf>
    <xf numFmtId="179" fontId="5" fillId="3" borderId="8" xfId="1" applyNumberFormat="1" applyFont="1" applyFill="1" applyBorder="1" applyAlignment="1" applyProtection="1">
      <alignment vertical="center"/>
      <protection hidden="1"/>
    </xf>
    <xf numFmtId="179" fontId="5" fillId="3" borderId="7" xfId="1" applyNumberFormat="1" applyFont="1" applyFill="1" applyBorder="1" applyAlignment="1" applyProtection="1">
      <alignment vertical="center"/>
      <protection hidden="1"/>
    </xf>
    <xf numFmtId="179" fontId="55" fillId="3" borderId="2" xfId="1" applyNumberFormat="1" applyFont="1" applyFill="1" applyBorder="1" applyAlignment="1" applyProtection="1">
      <alignment horizontal="right" vertical="center"/>
      <protection hidden="1"/>
    </xf>
    <xf numFmtId="179" fontId="55" fillId="3" borderId="3" xfId="1" applyNumberFormat="1" applyFont="1" applyFill="1" applyBorder="1" applyAlignment="1" applyProtection="1">
      <alignment horizontal="right" vertical="center"/>
      <protection hidden="1"/>
    </xf>
    <xf numFmtId="179" fontId="29" fillId="4" borderId="20" xfId="1" applyNumberFormat="1" applyFont="1" applyFill="1" applyBorder="1" applyAlignment="1" applyProtection="1">
      <protection hidden="1"/>
    </xf>
    <xf numFmtId="179" fontId="29" fillId="4" borderId="21" xfId="1" applyNumberFormat="1" applyFont="1" applyFill="1" applyBorder="1" applyAlignment="1" applyProtection="1">
      <protection hidden="1"/>
    </xf>
    <xf numFmtId="179" fontId="4" fillId="3" borderId="13" xfId="1" applyNumberFormat="1" applyFont="1" applyFill="1" applyBorder="1" applyAlignment="1" applyProtection="1">
      <alignment horizontal="right"/>
      <protection hidden="1"/>
    </xf>
    <xf numFmtId="179" fontId="4" fillId="3" borderId="5" xfId="1" applyNumberFormat="1" applyFont="1" applyFill="1" applyBorder="1" applyAlignment="1" applyProtection="1">
      <alignment horizontal="right"/>
      <protection hidden="1"/>
    </xf>
    <xf numFmtId="177" fontId="64" fillId="3" borderId="10" xfId="0" applyNumberFormat="1" applyFont="1" applyFill="1" applyBorder="1" applyAlignment="1" applyProtection="1">
      <alignment horizontal="center" vertical="center" wrapText="1"/>
      <protection hidden="1"/>
    </xf>
    <xf numFmtId="177" fontId="64" fillId="3" borderId="0" xfId="0" applyNumberFormat="1" applyFont="1" applyFill="1" applyAlignment="1" applyProtection="1">
      <alignment horizontal="center" vertical="center" wrapText="1"/>
      <protection hidden="1"/>
    </xf>
    <xf numFmtId="177" fontId="64" fillId="3" borderId="22" xfId="0" applyNumberFormat="1" applyFont="1" applyFill="1" applyBorder="1" applyAlignment="1" applyProtection="1">
      <alignment horizontal="center" vertical="center" wrapText="1"/>
      <protection hidden="1"/>
    </xf>
    <xf numFmtId="177" fontId="5" fillId="3" borderId="10" xfId="0" applyNumberFormat="1" applyFont="1" applyFill="1" applyBorder="1" applyAlignment="1" applyProtection="1">
      <alignment horizontal="center" vertical="center" wrapText="1"/>
      <protection hidden="1"/>
    </xf>
    <xf numFmtId="177" fontId="5" fillId="3" borderId="32" xfId="0" applyNumberFormat="1" applyFont="1" applyFill="1" applyBorder="1" applyAlignment="1" applyProtection="1">
      <alignment horizontal="center" vertical="center" wrapText="1"/>
      <protection hidden="1"/>
    </xf>
    <xf numFmtId="177" fontId="65" fillId="3" borderId="23" xfId="0" applyNumberFormat="1" applyFont="1" applyFill="1" applyBorder="1" applyAlignment="1" applyProtection="1">
      <alignment horizontal="center" vertical="top" wrapText="1"/>
      <protection hidden="1"/>
    </xf>
    <xf numFmtId="177" fontId="65" fillId="3" borderId="24" xfId="0" applyNumberFormat="1" applyFont="1" applyFill="1" applyBorder="1" applyAlignment="1" applyProtection="1">
      <alignment horizontal="center" vertical="top" wrapText="1"/>
      <protection hidden="1"/>
    </xf>
    <xf numFmtId="177" fontId="65" fillId="3" borderId="25" xfId="0" applyNumberFormat="1" applyFont="1" applyFill="1" applyBorder="1" applyAlignment="1" applyProtection="1">
      <alignment horizontal="center" vertical="top" wrapText="1"/>
      <protection hidden="1"/>
    </xf>
    <xf numFmtId="177" fontId="0" fillId="3" borderId="23" xfId="0" applyNumberFormat="1" applyFill="1" applyBorder="1" applyAlignment="1" applyProtection="1">
      <alignment horizontal="center" vertical="top" wrapText="1"/>
      <protection hidden="1"/>
    </xf>
    <xf numFmtId="177" fontId="0" fillId="3" borderId="25" xfId="0" applyNumberFormat="1" applyFill="1" applyBorder="1" applyAlignment="1" applyProtection="1">
      <alignment horizontal="center" vertical="top" wrapText="1"/>
      <protection hidden="1"/>
    </xf>
    <xf numFmtId="177" fontId="66" fillId="3" borderId="23" xfId="0" applyNumberFormat="1" applyFont="1" applyFill="1" applyBorder="1" applyAlignment="1" applyProtection="1">
      <alignment horizontal="right" vertical="top" wrapText="1"/>
      <protection hidden="1"/>
    </xf>
    <xf numFmtId="177" fontId="66" fillId="3" borderId="25" xfId="0" applyNumberFormat="1" applyFont="1" applyFill="1" applyBorder="1" applyAlignment="1" applyProtection="1">
      <alignment horizontal="right" vertical="top" wrapText="1"/>
      <protection hidden="1"/>
    </xf>
    <xf numFmtId="177" fontId="64" fillId="3" borderId="23" xfId="0" applyNumberFormat="1" applyFont="1" applyFill="1" applyBorder="1" applyAlignment="1" applyProtection="1">
      <alignment horizontal="right" vertical="top" wrapText="1"/>
      <protection hidden="1"/>
    </xf>
    <xf numFmtId="177" fontId="64" fillId="3" borderId="25" xfId="0" applyNumberFormat="1" applyFont="1" applyFill="1" applyBorder="1" applyAlignment="1" applyProtection="1">
      <alignment horizontal="right" vertical="top" wrapText="1"/>
      <protection hidden="1"/>
    </xf>
    <xf numFmtId="177" fontId="64" fillId="3" borderId="35" xfId="0" applyNumberFormat="1" applyFont="1" applyFill="1" applyBorder="1" applyAlignment="1" applyProtection="1">
      <alignment horizontal="right" vertical="top" wrapText="1"/>
      <protection hidden="1"/>
    </xf>
    <xf numFmtId="177" fontId="64" fillId="3" borderId="29" xfId="0" applyNumberFormat="1" applyFont="1" applyFill="1" applyBorder="1" applyAlignment="1" applyProtection="1">
      <alignment horizontal="center" wrapText="1"/>
      <protection hidden="1"/>
    </xf>
    <xf numFmtId="177" fontId="64" fillId="3" borderId="30" xfId="0" applyNumberFormat="1" applyFont="1" applyFill="1" applyBorder="1" applyAlignment="1" applyProtection="1">
      <alignment horizontal="center"/>
      <protection hidden="1"/>
    </xf>
    <xf numFmtId="177" fontId="64" fillId="3" borderId="30" xfId="0" applyNumberFormat="1" applyFont="1" applyFill="1" applyBorder="1" applyAlignment="1" applyProtection="1">
      <alignment horizontal="center" wrapText="1"/>
      <protection hidden="1"/>
    </xf>
    <xf numFmtId="177" fontId="32" fillId="3" borderId="29" xfId="0" applyNumberFormat="1" applyFont="1" applyFill="1" applyBorder="1" applyAlignment="1" applyProtection="1">
      <alignment horizontal="center" wrapText="1"/>
      <protection hidden="1"/>
    </xf>
    <xf numFmtId="177" fontId="0" fillId="3" borderId="18" xfId="0" applyNumberFormat="1" applyFill="1" applyBorder="1" applyAlignment="1" applyProtection="1">
      <alignment horizontal="center" wrapText="1"/>
      <protection hidden="1"/>
    </xf>
    <xf numFmtId="177" fontId="0" fillId="3" borderId="30" xfId="0" applyNumberFormat="1" applyFill="1" applyBorder="1" applyAlignment="1" applyProtection="1">
      <alignment horizontal="center" wrapText="1"/>
      <protection hidden="1"/>
    </xf>
    <xf numFmtId="177" fontId="5" fillId="3" borderId="29" xfId="0" applyNumberFormat="1" applyFont="1" applyFill="1" applyBorder="1" applyAlignment="1" applyProtection="1">
      <alignment horizontal="center" wrapText="1"/>
      <protection hidden="1"/>
    </xf>
    <xf numFmtId="177" fontId="5" fillId="3" borderId="31" xfId="0" applyNumberFormat="1" applyFont="1" applyFill="1" applyBorder="1" applyAlignment="1" applyProtection="1">
      <alignment horizontal="center" wrapText="1"/>
      <protection hidden="1"/>
    </xf>
    <xf numFmtId="177" fontId="63" fillId="3" borderId="10" xfId="0" applyNumberFormat="1" applyFont="1" applyFill="1" applyBorder="1" applyAlignment="1" applyProtection="1">
      <alignment horizontal="center" vertical="center" wrapText="1"/>
      <protection hidden="1"/>
    </xf>
    <xf numFmtId="177" fontId="63" fillId="3" borderId="0" xfId="0" applyNumberFormat="1" applyFont="1" applyFill="1" applyAlignment="1" applyProtection="1">
      <alignment horizontal="center" vertical="center" wrapText="1"/>
      <protection hidden="1"/>
    </xf>
    <xf numFmtId="177" fontId="63" fillId="3" borderId="22" xfId="0" applyNumberFormat="1" applyFont="1" applyFill="1" applyBorder="1" applyAlignment="1" applyProtection="1">
      <alignment horizontal="center" vertical="center" wrapText="1"/>
      <protection hidden="1"/>
    </xf>
    <xf numFmtId="177" fontId="0" fillId="3" borderId="10" xfId="0" applyNumberFormat="1" applyFill="1" applyBorder="1" applyAlignment="1" applyProtection="1">
      <alignment horizontal="center" vertical="center" wrapText="1"/>
      <protection hidden="1"/>
    </xf>
    <xf numFmtId="177" fontId="0" fillId="3" borderId="22" xfId="0" applyNumberFormat="1" applyFill="1" applyBorder="1" applyAlignment="1" applyProtection="1">
      <alignment horizontal="center" vertical="center" wrapText="1"/>
      <protection hidden="1"/>
    </xf>
    <xf numFmtId="0" fontId="0" fillId="3" borderId="26" xfId="0" applyFill="1" applyBorder="1" applyAlignment="1" applyProtection="1">
      <alignment horizontal="center" vertical="center"/>
      <protection hidden="1"/>
    </xf>
    <xf numFmtId="0" fontId="0" fillId="3" borderId="27" xfId="0" applyFill="1" applyBorder="1" applyAlignment="1" applyProtection="1">
      <alignment horizontal="center" vertical="center"/>
      <protection hidden="1"/>
    </xf>
    <xf numFmtId="0" fontId="0" fillId="3" borderId="28" xfId="0" applyFill="1" applyBorder="1" applyAlignment="1" applyProtection="1">
      <alignment horizontal="center" vertical="center"/>
      <protection hidden="1"/>
    </xf>
    <xf numFmtId="177" fontId="11" fillId="3" borderId="29" xfId="0" applyNumberFormat="1" applyFont="1" applyFill="1" applyBorder="1" applyAlignment="1" applyProtection="1">
      <alignment horizontal="center" vertical="center" wrapText="1"/>
      <protection hidden="1"/>
    </xf>
    <xf numFmtId="177" fontId="11" fillId="3" borderId="30" xfId="0" applyNumberFormat="1" applyFont="1" applyFill="1" applyBorder="1" applyAlignment="1" applyProtection="1">
      <alignment horizontal="center" vertical="center"/>
      <protection hidden="1"/>
    </xf>
    <xf numFmtId="177" fontId="11" fillId="3" borderId="10" xfId="0" applyNumberFormat="1" applyFont="1" applyFill="1" applyBorder="1" applyAlignment="1" applyProtection="1">
      <alignment horizontal="center" vertical="center" wrapText="1"/>
      <protection hidden="1"/>
    </xf>
    <xf numFmtId="177" fontId="11" fillId="3" borderId="22" xfId="0" applyNumberFormat="1" applyFont="1" applyFill="1" applyBorder="1" applyAlignment="1" applyProtection="1">
      <alignment horizontal="center" vertical="center"/>
      <protection hidden="1"/>
    </xf>
    <xf numFmtId="177" fontId="11" fillId="3" borderId="10" xfId="0" applyNumberFormat="1" applyFont="1" applyFill="1" applyBorder="1" applyAlignment="1" applyProtection="1">
      <alignment horizontal="center" vertical="center"/>
      <protection hidden="1"/>
    </xf>
    <xf numFmtId="177" fontId="64" fillId="3" borderId="18" xfId="0" applyNumberFormat="1" applyFont="1" applyFill="1" applyBorder="1" applyAlignment="1" applyProtection="1">
      <alignment horizontal="center" wrapText="1"/>
      <protection hidden="1"/>
    </xf>
    <xf numFmtId="177" fontId="0" fillId="3" borderId="29" xfId="0" applyNumberFormat="1" applyFill="1" applyBorder="1" applyAlignment="1" applyProtection="1">
      <alignment horizontal="center" wrapText="1"/>
      <protection hidden="1"/>
    </xf>
    <xf numFmtId="38" fontId="48" fillId="5" borderId="0" xfId="1" applyFont="1" applyFill="1" applyBorder="1" applyAlignment="1" applyProtection="1">
      <alignment horizontal="left" vertical="top" wrapText="1"/>
      <protection hidden="1"/>
    </xf>
    <xf numFmtId="0" fontId="52" fillId="5" borderId="0" xfId="0" applyFont="1" applyFill="1" applyAlignment="1" applyProtection="1">
      <alignment horizontal="right" vertical="top" wrapText="1"/>
      <protection hidden="1"/>
    </xf>
    <xf numFmtId="38" fontId="60" fillId="5" borderId="0" xfId="1" applyFont="1" applyFill="1" applyBorder="1" applyAlignment="1" applyProtection="1">
      <alignment horizontal="left" vertical="top" wrapText="1"/>
      <protection hidden="1"/>
    </xf>
    <xf numFmtId="0" fontId="61" fillId="5" borderId="5" xfId="0" applyFont="1" applyFill="1" applyBorder="1" applyAlignment="1" applyProtection="1">
      <alignment horizontal="right" vertical="top" wrapText="1"/>
      <protection hidden="1"/>
    </xf>
    <xf numFmtId="0" fontId="67" fillId="5" borderId="0" xfId="0" applyFont="1" applyFill="1" applyAlignment="1" applyProtection="1">
      <alignment horizontal="left" vertical="center" wrapText="1"/>
      <protection hidden="1"/>
    </xf>
    <xf numFmtId="0" fontId="39" fillId="5" borderId="0" xfId="0" applyFont="1" applyFill="1" applyAlignment="1" applyProtection="1">
      <alignment horizontal="left" vertical="center" wrapText="1"/>
      <protection hidden="1"/>
    </xf>
    <xf numFmtId="0" fontId="26" fillId="5" borderId="34" xfId="0" applyFont="1" applyFill="1" applyBorder="1" applyAlignment="1" applyProtection="1">
      <alignment horizontal="left" vertical="center" wrapText="1"/>
      <protection hidden="1"/>
    </xf>
    <xf numFmtId="0" fontId="26" fillId="5" borderId="0" xfId="0" applyFont="1" applyFill="1" applyAlignment="1" applyProtection="1">
      <alignment horizontal="left" vertical="center" wrapText="1"/>
      <protection hidden="1"/>
    </xf>
    <xf numFmtId="0" fontId="68" fillId="5" borderId="0" xfId="0" applyFont="1" applyFill="1" applyAlignment="1" applyProtection="1">
      <alignment horizontal="right" vertical="top" wrapText="1"/>
      <protection hidden="1"/>
    </xf>
    <xf numFmtId="0" fontId="46" fillId="5" borderId="0" xfId="0" applyFont="1" applyFill="1" applyAlignment="1" applyProtection="1">
      <alignment horizontal="center" wrapText="1"/>
      <protection hidden="1"/>
    </xf>
    <xf numFmtId="0" fontId="36" fillId="5" borderId="0" xfId="0" applyFont="1" applyFill="1" applyAlignment="1" applyProtection="1">
      <alignment horizontal="center" vertical="center" wrapText="1"/>
      <protection hidden="1"/>
    </xf>
    <xf numFmtId="0" fontId="47" fillId="5" borderId="0" xfId="0" applyFont="1" applyFill="1" applyAlignment="1" applyProtection="1">
      <alignment horizontal="center" vertical="center" wrapText="1"/>
      <protection hidden="1"/>
    </xf>
    <xf numFmtId="0" fontId="31" fillId="5" borderId="0" xfId="0" applyFont="1" applyFill="1" applyAlignment="1" applyProtection="1">
      <alignment horizontal="left" vertical="center" wrapText="1"/>
      <protection hidden="1"/>
    </xf>
    <xf numFmtId="0" fontId="67" fillId="5" borderId="0" xfId="0" applyFont="1" applyFill="1" applyAlignment="1" applyProtection="1">
      <alignment vertical="center" wrapText="1"/>
      <protection hidden="1"/>
    </xf>
    <xf numFmtId="0" fontId="39" fillId="5" borderId="0" xfId="0" applyFont="1" applyFill="1" applyAlignment="1" applyProtection="1">
      <alignment vertical="center" wrapText="1"/>
      <protection hidden="1"/>
    </xf>
    <xf numFmtId="0" fontId="39" fillId="5" borderId="33" xfId="0" applyFont="1" applyFill="1" applyBorder="1" applyAlignment="1" applyProtection="1">
      <alignment vertical="center" wrapText="1"/>
      <protection hidden="1"/>
    </xf>
    <xf numFmtId="0" fontId="54" fillId="5" borderId="0" xfId="0" applyFont="1" applyFill="1" applyAlignment="1" applyProtection="1">
      <alignment horizontal="center" wrapText="1"/>
      <protection hidden="1"/>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162440</xdr:colOff>
      <xdr:row>0</xdr:row>
      <xdr:rowOff>98596</xdr:rowOff>
    </xdr:from>
    <xdr:to>
      <xdr:col>21</xdr:col>
      <xdr:colOff>1324490</xdr:colOff>
      <xdr:row>3</xdr:row>
      <xdr:rowOff>12871</xdr:rowOff>
    </xdr:to>
    <xdr:pic>
      <xdr:nvPicPr>
        <xdr:cNvPr id="2" name="図 3" descr="frame01_a05.png">
          <a:extLst>
            <a:ext uri="{FF2B5EF4-FFF2-40B4-BE49-F238E27FC236}">
              <a16:creationId xmlns:a16="http://schemas.microsoft.com/office/drawing/2014/main" id="{CD1339EC-819E-4EFD-B622-2E369C5AD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34028" y="98596"/>
          <a:ext cx="2616543" cy="1201437"/>
        </a:xfrm>
        <a:prstGeom prst="rect">
          <a:avLst/>
        </a:prstGeom>
        <a:solidFill>
          <a:srgbClr val="4F81BD">
            <a:alpha val="0"/>
          </a:srgbClr>
        </a:solidFill>
        <a:ln w="9525">
          <a:solidFill>
            <a:srgbClr val="4F81BD"/>
          </a:solidFill>
          <a:miter lim="800000"/>
          <a:headEnd/>
          <a:tailEnd/>
        </a:ln>
      </xdr:spPr>
    </xdr:pic>
    <xdr:clientData/>
  </xdr:twoCellAnchor>
  <xdr:twoCellAnchor>
    <xdr:from>
      <xdr:col>19</xdr:col>
      <xdr:colOff>781151</xdr:colOff>
      <xdr:row>2</xdr:row>
      <xdr:rowOff>266171</xdr:rowOff>
    </xdr:from>
    <xdr:to>
      <xdr:col>21</xdr:col>
      <xdr:colOff>622805</xdr:colOff>
      <xdr:row>3</xdr:row>
      <xdr:rowOff>1009530</xdr:rowOff>
    </xdr:to>
    <xdr:sp macro="" textlink="">
      <xdr:nvSpPr>
        <xdr:cNvPr id="3" name="上矢印 3">
          <a:extLst>
            <a:ext uri="{FF2B5EF4-FFF2-40B4-BE49-F238E27FC236}">
              <a16:creationId xmlns:a16="http://schemas.microsoft.com/office/drawing/2014/main" id="{1B04C530-97C4-4695-A60D-D542A1C99222}"/>
            </a:ext>
          </a:extLst>
        </xdr:cNvPr>
        <xdr:cNvSpPr/>
      </xdr:nvSpPr>
      <xdr:spPr>
        <a:xfrm rot="20027815">
          <a:off x="12782651" y="1123421"/>
          <a:ext cx="908454" cy="1171984"/>
        </a:xfrm>
        <a:prstGeom prst="upArrow">
          <a:avLst>
            <a:gd name="adj1" fmla="val 51978"/>
            <a:gd name="adj2" fmla="val 5305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51487</xdr:colOff>
      <xdr:row>38</xdr:row>
      <xdr:rowOff>51487</xdr:rowOff>
    </xdr:from>
    <xdr:to>
      <xdr:col>6</xdr:col>
      <xdr:colOff>159487</xdr:colOff>
      <xdr:row>39</xdr:row>
      <xdr:rowOff>218819</xdr:rowOff>
    </xdr:to>
    <xdr:sp macro="" textlink="">
      <xdr:nvSpPr>
        <xdr:cNvPr id="4" name="左中かっこ 3">
          <a:extLst>
            <a:ext uri="{FF2B5EF4-FFF2-40B4-BE49-F238E27FC236}">
              <a16:creationId xmlns:a16="http://schemas.microsoft.com/office/drawing/2014/main" id="{A99A1B85-8567-43E3-A8D5-E00C2A1ACBB9}"/>
            </a:ext>
          </a:extLst>
        </xdr:cNvPr>
        <xdr:cNvSpPr/>
      </xdr:nvSpPr>
      <xdr:spPr>
        <a:xfrm>
          <a:off x="2861362" y="8766862"/>
          <a:ext cx="108000" cy="395932"/>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51487</xdr:colOff>
      <xdr:row>40</xdr:row>
      <xdr:rowOff>64361</xdr:rowOff>
    </xdr:from>
    <xdr:to>
      <xdr:col>6</xdr:col>
      <xdr:colOff>177487</xdr:colOff>
      <xdr:row>42</xdr:row>
      <xdr:rowOff>205947</xdr:rowOff>
    </xdr:to>
    <xdr:sp macro="" textlink="">
      <xdr:nvSpPr>
        <xdr:cNvPr id="5" name="左中かっこ 4">
          <a:extLst>
            <a:ext uri="{FF2B5EF4-FFF2-40B4-BE49-F238E27FC236}">
              <a16:creationId xmlns:a16="http://schemas.microsoft.com/office/drawing/2014/main" id="{F8EC6C58-DF77-4159-A6B2-2C08EDA5511A}"/>
            </a:ext>
          </a:extLst>
        </xdr:cNvPr>
        <xdr:cNvSpPr/>
      </xdr:nvSpPr>
      <xdr:spPr>
        <a:xfrm>
          <a:off x="2861362" y="9236936"/>
          <a:ext cx="126000" cy="598786"/>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1049467</xdr:colOff>
      <xdr:row>38</xdr:row>
      <xdr:rowOff>167331</xdr:rowOff>
    </xdr:from>
    <xdr:to>
      <xdr:col>23</xdr:col>
      <xdr:colOff>79375</xdr:colOff>
      <xdr:row>47</xdr:row>
      <xdr:rowOff>77230</xdr:rowOff>
    </xdr:to>
    <xdr:sp macro="" textlink="">
      <xdr:nvSpPr>
        <xdr:cNvPr id="6" name="角丸四角形 6">
          <a:extLst>
            <a:ext uri="{FF2B5EF4-FFF2-40B4-BE49-F238E27FC236}">
              <a16:creationId xmlns:a16="http://schemas.microsoft.com/office/drawing/2014/main" id="{FD02D6AF-E4E4-406F-9613-E12AE91AB0F5}"/>
            </a:ext>
          </a:extLst>
        </xdr:cNvPr>
        <xdr:cNvSpPr/>
      </xdr:nvSpPr>
      <xdr:spPr>
        <a:xfrm>
          <a:off x="11136442" y="8882706"/>
          <a:ext cx="3716208" cy="175774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51487</xdr:colOff>
      <xdr:row>43</xdr:row>
      <xdr:rowOff>51487</xdr:rowOff>
    </xdr:from>
    <xdr:to>
      <xdr:col>6</xdr:col>
      <xdr:colOff>159487</xdr:colOff>
      <xdr:row>44</xdr:row>
      <xdr:rowOff>218819</xdr:rowOff>
    </xdr:to>
    <xdr:sp macro="" textlink="">
      <xdr:nvSpPr>
        <xdr:cNvPr id="7" name="左中かっこ 6">
          <a:extLst>
            <a:ext uri="{FF2B5EF4-FFF2-40B4-BE49-F238E27FC236}">
              <a16:creationId xmlns:a16="http://schemas.microsoft.com/office/drawing/2014/main" id="{7291C42F-A485-4A3C-8567-FFEB9FD12A94}"/>
            </a:ext>
          </a:extLst>
        </xdr:cNvPr>
        <xdr:cNvSpPr/>
      </xdr:nvSpPr>
      <xdr:spPr>
        <a:xfrm>
          <a:off x="2861362" y="9909862"/>
          <a:ext cx="108000" cy="357832"/>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303775</xdr:colOff>
      <xdr:row>38</xdr:row>
      <xdr:rowOff>77229</xdr:rowOff>
    </xdr:from>
    <xdr:to>
      <xdr:col>14</xdr:col>
      <xdr:colOff>445363</xdr:colOff>
      <xdr:row>41</xdr:row>
      <xdr:rowOff>167330</xdr:rowOff>
    </xdr:to>
    <xdr:sp macro="" textlink="">
      <xdr:nvSpPr>
        <xdr:cNvPr id="8" name="右中かっこ 7">
          <a:extLst>
            <a:ext uri="{FF2B5EF4-FFF2-40B4-BE49-F238E27FC236}">
              <a16:creationId xmlns:a16="http://schemas.microsoft.com/office/drawing/2014/main" id="{099DF7F8-1483-40A5-A0A1-2DA8CBEA635A}"/>
            </a:ext>
          </a:extLst>
        </xdr:cNvPr>
        <xdr:cNvSpPr/>
      </xdr:nvSpPr>
      <xdr:spPr>
        <a:xfrm>
          <a:off x="8885800" y="8792604"/>
          <a:ext cx="141588" cy="775901"/>
        </a:xfrm>
        <a:prstGeom prst="righ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483973</xdr:colOff>
      <xdr:row>38</xdr:row>
      <xdr:rowOff>154459</xdr:rowOff>
    </xdr:from>
    <xdr:to>
      <xdr:col>16</xdr:col>
      <xdr:colOff>857250</xdr:colOff>
      <xdr:row>41</xdr:row>
      <xdr:rowOff>180204</xdr:rowOff>
    </xdr:to>
    <xdr:sp macro="" textlink="">
      <xdr:nvSpPr>
        <xdr:cNvPr id="9" name="Text Box 434">
          <a:extLst>
            <a:ext uri="{FF2B5EF4-FFF2-40B4-BE49-F238E27FC236}">
              <a16:creationId xmlns:a16="http://schemas.microsoft.com/office/drawing/2014/main" id="{7078ECC1-3835-4051-AC82-BE5658C90962}"/>
            </a:ext>
          </a:extLst>
        </xdr:cNvPr>
        <xdr:cNvSpPr txBox="1">
          <a:spLocks noChangeArrowheads="1"/>
        </xdr:cNvSpPr>
      </xdr:nvSpPr>
      <xdr:spPr bwMode="auto">
        <a:xfrm>
          <a:off x="9065998" y="8869834"/>
          <a:ext cx="1878227" cy="71154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2">
                  <a:lumMod val="50000"/>
                </a:schemeClr>
              </a:solidFill>
              <a:latin typeface="HG丸ｺﾞｼｯｸM-PRO" panose="020F0600000000000000" pitchFamily="50" charset="-128"/>
              <a:ea typeface="HG丸ｺﾞｼｯｸM-PRO" panose="020F0600000000000000" pitchFamily="50" charset="-128"/>
            </a:rPr>
            <a:t>所得区分「ア」・「イ」に該当の方は「25,000円」を「50,000円」とお読み替えください。</a:t>
          </a:r>
        </a:p>
      </xdr:txBody>
    </xdr:sp>
    <xdr:clientData/>
  </xdr:twoCellAnchor>
  <xdr:twoCellAnchor>
    <xdr:from>
      <xdr:col>2</xdr:col>
      <xdr:colOff>411892</xdr:colOff>
      <xdr:row>9</xdr:row>
      <xdr:rowOff>283174</xdr:rowOff>
    </xdr:from>
    <xdr:to>
      <xdr:col>3</xdr:col>
      <xdr:colOff>231688</xdr:colOff>
      <xdr:row>23</xdr:row>
      <xdr:rowOff>38614</xdr:rowOff>
    </xdr:to>
    <xdr:cxnSp macro="">
      <xdr:nvCxnSpPr>
        <xdr:cNvPr id="10" name="直線矢印コネクタ 9">
          <a:extLst>
            <a:ext uri="{FF2B5EF4-FFF2-40B4-BE49-F238E27FC236}">
              <a16:creationId xmlns:a16="http://schemas.microsoft.com/office/drawing/2014/main" id="{99805044-C33F-488B-9F4C-53996614C511}"/>
            </a:ext>
          </a:extLst>
        </xdr:cNvPr>
        <xdr:cNvCxnSpPr/>
      </xdr:nvCxnSpPr>
      <xdr:spPr>
        <a:xfrm>
          <a:off x="697642" y="3569299"/>
          <a:ext cx="429396" cy="831765"/>
        </a:xfrm>
        <a:prstGeom prst="straightConnector1">
          <a:avLst/>
        </a:prstGeom>
        <a:ln w="1270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566351</xdr:colOff>
      <xdr:row>5</xdr:row>
      <xdr:rowOff>154460</xdr:rowOff>
    </xdr:from>
    <xdr:to>
      <xdr:col>6</xdr:col>
      <xdr:colOff>939628</xdr:colOff>
      <xdr:row>5</xdr:row>
      <xdr:rowOff>154460</xdr:rowOff>
    </xdr:to>
    <xdr:cxnSp macro="">
      <xdr:nvCxnSpPr>
        <xdr:cNvPr id="11" name="直線矢印コネクタ 10">
          <a:extLst>
            <a:ext uri="{FF2B5EF4-FFF2-40B4-BE49-F238E27FC236}">
              <a16:creationId xmlns:a16="http://schemas.microsoft.com/office/drawing/2014/main" id="{60012A26-81C9-42C8-A99E-1459F68B074A}"/>
            </a:ext>
          </a:extLst>
        </xdr:cNvPr>
        <xdr:cNvCxnSpPr/>
      </xdr:nvCxnSpPr>
      <xdr:spPr>
        <a:xfrm>
          <a:off x="3376226" y="2707160"/>
          <a:ext cx="373277" cy="0"/>
        </a:xfrm>
        <a:prstGeom prst="straightConnector1">
          <a:avLst/>
        </a:prstGeom>
        <a:ln w="635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566351</xdr:colOff>
      <xdr:row>7</xdr:row>
      <xdr:rowOff>141588</xdr:rowOff>
    </xdr:from>
    <xdr:to>
      <xdr:col>6</xdr:col>
      <xdr:colOff>939628</xdr:colOff>
      <xdr:row>7</xdr:row>
      <xdr:rowOff>141588</xdr:rowOff>
    </xdr:to>
    <xdr:cxnSp macro="">
      <xdr:nvCxnSpPr>
        <xdr:cNvPr id="12" name="直線矢印コネクタ 11">
          <a:extLst>
            <a:ext uri="{FF2B5EF4-FFF2-40B4-BE49-F238E27FC236}">
              <a16:creationId xmlns:a16="http://schemas.microsoft.com/office/drawing/2014/main" id="{B3A5A707-FE50-4134-8993-8E620B8147AF}"/>
            </a:ext>
          </a:extLst>
        </xdr:cNvPr>
        <xdr:cNvCxnSpPr/>
      </xdr:nvCxnSpPr>
      <xdr:spPr>
        <a:xfrm>
          <a:off x="3376226" y="3075288"/>
          <a:ext cx="373277" cy="0"/>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149568</xdr:colOff>
      <xdr:row>0</xdr:row>
      <xdr:rowOff>111468</xdr:rowOff>
    </xdr:from>
    <xdr:to>
      <xdr:col>21</xdr:col>
      <xdr:colOff>1311618</xdr:colOff>
      <xdr:row>3</xdr:row>
      <xdr:rowOff>25743</xdr:rowOff>
    </xdr:to>
    <xdr:pic>
      <xdr:nvPicPr>
        <xdr:cNvPr id="16405" name="図 3" descr="frame01_a05.png">
          <a:extLst>
            <a:ext uri="{FF2B5EF4-FFF2-40B4-BE49-F238E27FC236}">
              <a16:creationId xmlns:a16="http://schemas.microsoft.com/office/drawing/2014/main" id="{00000000-0008-0000-0000-000015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21156" y="111468"/>
          <a:ext cx="2616543" cy="1201437"/>
        </a:xfrm>
        <a:prstGeom prst="rect">
          <a:avLst/>
        </a:prstGeom>
        <a:solidFill>
          <a:srgbClr val="4F81BD">
            <a:alpha val="0"/>
          </a:srgbClr>
        </a:solidFill>
        <a:ln w="9525">
          <a:solidFill>
            <a:srgbClr val="4F81BD"/>
          </a:solidFill>
          <a:miter lim="800000"/>
          <a:headEnd/>
          <a:tailEnd/>
        </a:ln>
      </xdr:spPr>
    </xdr:pic>
    <xdr:clientData/>
  </xdr:twoCellAnchor>
  <xdr:twoCellAnchor>
    <xdr:from>
      <xdr:col>19</xdr:col>
      <xdr:colOff>781151</xdr:colOff>
      <xdr:row>2</xdr:row>
      <xdr:rowOff>266171</xdr:rowOff>
    </xdr:from>
    <xdr:to>
      <xdr:col>21</xdr:col>
      <xdr:colOff>622805</xdr:colOff>
      <xdr:row>3</xdr:row>
      <xdr:rowOff>1009530</xdr:rowOff>
    </xdr:to>
    <xdr:sp macro="" textlink="">
      <xdr:nvSpPr>
        <xdr:cNvPr id="4" name="上矢印 3">
          <a:extLst>
            <a:ext uri="{FF2B5EF4-FFF2-40B4-BE49-F238E27FC236}">
              <a16:creationId xmlns:a16="http://schemas.microsoft.com/office/drawing/2014/main" id="{00000000-0008-0000-0000-000004000000}"/>
            </a:ext>
          </a:extLst>
        </xdr:cNvPr>
        <xdr:cNvSpPr/>
      </xdr:nvSpPr>
      <xdr:spPr>
        <a:xfrm rot="20027815">
          <a:off x="12919176" y="1056746"/>
          <a:ext cx="934011" cy="1171984"/>
        </a:xfrm>
        <a:prstGeom prst="upArrow">
          <a:avLst>
            <a:gd name="adj1" fmla="val 51978"/>
            <a:gd name="adj2" fmla="val 5305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51487</xdr:colOff>
      <xdr:row>38</xdr:row>
      <xdr:rowOff>51487</xdr:rowOff>
    </xdr:from>
    <xdr:to>
      <xdr:col>6</xdr:col>
      <xdr:colOff>159487</xdr:colOff>
      <xdr:row>39</xdr:row>
      <xdr:rowOff>218819</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2896115" y="8765575"/>
          <a:ext cx="108000" cy="399021"/>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51487</xdr:colOff>
      <xdr:row>40</xdr:row>
      <xdr:rowOff>64361</xdr:rowOff>
    </xdr:from>
    <xdr:to>
      <xdr:col>6</xdr:col>
      <xdr:colOff>177487</xdr:colOff>
      <xdr:row>42</xdr:row>
      <xdr:rowOff>205947</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2896115" y="9241827"/>
          <a:ext cx="126000" cy="604965"/>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1049467</xdr:colOff>
      <xdr:row>38</xdr:row>
      <xdr:rowOff>167331</xdr:rowOff>
    </xdr:from>
    <xdr:to>
      <xdr:col>23</xdr:col>
      <xdr:colOff>79375</xdr:colOff>
      <xdr:row>47</xdr:row>
      <xdr:rowOff>77230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1130092" y="8866831"/>
          <a:ext cx="3697158" cy="170377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51487</xdr:colOff>
      <xdr:row>43</xdr:row>
      <xdr:rowOff>51487</xdr:rowOff>
    </xdr:from>
    <xdr:to>
      <xdr:col>6</xdr:col>
      <xdr:colOff>159487</xdr:colOff>
      <xdr:row>44</xdr:row>
      <xdr:rowOff>218819</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2896115" y="8765575"/>
          <a:ext cx="108000" cy="399021"/>
        </a:xfrm>
        <a:prstGeom prst="lef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303775</xdr:colOff>
      <xdr:row>38</xdr:row>
      <xdr:rowOff>77229</xdr:rowOff>
    </xdr:from>
    <xdr:to>
      <xdr:col>14</xdr:col>
      <xdr:colOff>445363</xdr:colOff>
      <xdr:row>41</xdr:row>
      <xdr:rowOff>167330</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8876275" y="8776729"/>
          <a:ext cx="141588" cy="756851"/>
        </a:xfrm>
        <a:prstGeom prst="rightBrac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483973</xdr:colOff>
      <xdr:row>38</xdr:row>
      <xdr:rowOff>154459</xdr:rowOff>
    </xdr:from>
    <xdr:to>
      <xdr:col>16</xdr:col>
      <xdr:colOff>857250</xdr:colOff>
      <xdr:row>41</xdr:row>
      <xdr:rowOff>180204</xdr:rowOff>
    </xdr:to>
    <xdr:sp macro="" textlink="">
      <xdr:nvSpPr>
        <xdr:cNvPr id="7602" name="Text Box 434">
          <a:extLst>
            <a:ext uri="{FF2B5EF4-FFF2-40B4-BE49-F238E27FC236}">
              <a16:creationId xmlns:a16="http://schemas.microsoft.com/office/drawing/2014/main" id="{00000000-0008-0000-0000-0000B21D0000}"/>
            </a:ext>
          </a:extLst>
        </xdr:cNvPr>
        <xdr:cNvSpPr txBox="1">
          <a:spLocks noChangeArrowheads="1"/>
        </xdr:cNvSpPr>
      </xdr:nvSpPr>
      <xdr:spPr bwMode="auto">
        <a:xfrm>
          <a:off x="9056473" y="8853959"/>
          <a:ext cx="1881402" cy="69249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2">
                  <a:lumMod val="50000"/>
                </a:schemeClr>
              </a:solidFill>
              <a:latin typeface="HG丸ｺﾞｼｯｸM-PRO" panose="020F0600000000000000" pitchFamily="50" charset="-128"/>
              <a:ea typeface="HG丸ｺﾞｼｯｸM-PRO" panose="020F0600000000000000" pitchFamily="50" charset="-128"/>
            </a:rPr>
            <a:t>所得区分「ア」・「イ」に該当の方は「25,000円」を「50,000円」とお読み替えください。</a:t>
          </a:r>
        </a:p>
      </xdr:txBody>
    </xdr:sp>
    <xdr:clientData/>
  </xdr:twoCellAnchor>
  <xdr:twoCellAnchor>
    <xdr:from>
      <xdr:col>2</xdr:col>
      <xdr:colOff>411892</xdr:colOff>
      <xdr:row>9</xdr:row>
      <xdr:rowOff>283174</xdr:rowOff>
    </xdr:from>
    <xdr:to>
      <xdr:col>3</xdr:col>
      <xdr:colOff>231688</xdr:colOff>
      <xdr:row>23</xdr:row>
      <xdr:rowOff>38614</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707939" y="3552566"/>
          <a:ext cx="424763" cy="3912974"/>
        </a:xfrm>
        <a:prstGeom prst="straightConnector1">
          <a:avLst/>
        </a:prstGeom>
        <a:ln w="1270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566351</xdr:colOff>
      <xdr:row>5</xdr:row>
      <xdr:rowOff>154460</xdr:rowOff>
    </xdr:from>
    <xdr:to>
      <xdr:col>6</xdr:col>
      <xdr:colOff>939628</xdr:colOff>
      <xdr:row>5</xdr:row>
      <xdr:rowOff>154460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372365" y="2703041"/>
          <a:ext cx="373277" cy="0"/>
        </a:xfrm>
        <a:prstGeom prst="straightConnector1">
          <a:avLst/>
        </a:prstGeom>
        <a:ln w="635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566351</xdr:colOff>
      <xdr:row>7</xdr:row>
      <xdr:rowOff>141588</xdr:rowOff>
    </xdr:from>
    <xdr:to>
      <xdr:col>6</xdr:col>
      <xdr:colOff>939628</xdr:colOff>
      <xdr:row>7</xdr:row>
      <xdr:rowOff>141588</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a:off x="3372365" y="3063446"/>
          <a:ext cx="373277" cy="0"/>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lumMod val="40000"/>
            <a:lumOff val="60000"/>
          </a:schemeClr>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B669-F968-4AA7-B99B-9AEC5313890E}">
  <sheetPr>
    <tabColor rgb="FFFFFF00"/>
  </sheetPr>
  <dimension ref="A1:X53"/>
  <sheetViews>
    <sheetView tabSelected="1" view="pageBreakPreview" topLeftCell="A7" zoomScale="74" zoomScaleNormal="74" zoomScaleSheetLayoutView="74" workbookViewId="0">
      <selection activeCell="H6" sqref="H6"/>
    </sheetView>
  </sheetViews>
  <sheetFormatPr defaultRowHeight="13.5" x14ac:dyDescent="0.15"/>
  <cols>
    <col min="1" max="1" width="2.125" customWidth="1"/>
    <col min="2" max="2" width="1.625" customWidth="1"/>
    <col min="3" max="3" width="8" style="9" customWidth="1"/>
    <col min="4" max="4" width="17.625" customWidth="1"/>
    <col min="5" max="6" width="3.75" customWidth="1"/>
    <col min="7" max="7" width="12.5" customWidth="1"/>
    <col min="8" max="8" width="3.75" customWidth="1"/>
    <col min="9" max="9" width="16.125" customWidth="1"/>
    <col min="10" max="10" width="3.75" customWidth="1"/>
    <col min="11" max="11" width="16.125" customWidth="1"/>
    <col min="12" max="12" width="3.75" customWidth="1"/>
    <col min="13" max="13" width="16" customWidth="1"/>
    <col min="14" max="14" width="3.75" customWidth="1"/>
    <col min="15" max="15" width="16" customWidth="1"/>
    <col min="16" max="16" width="3.75" customWidth="1"/>
    <col min="17" max="17" width="16.125" customWidth="1"/>
    <col min="18" max="18" width="3.75" customWidth="1"/>
    <col min="19" max="19" width="5.625" customWidth="1"/>
    <col min="20" max="20" width="9.875" customWidth="1"/>
    <col min="21" max="21" width="3.75" customWidth="1"/>
    <col min="22" max="22" width="18.625" customWidth="1"/>
    <col min="23" max="24" width="3.75" customWidth="1"/>
  </cols>
  <sheetData>
    <row r="1" spans="1:24" s="1" customFormat="1" ht="44.25" customHeight="1" x14ac:dyDescent="0.35">
      <c r="A1" s="36"/>
      <c r="B1" s="37"/>
      <c r="C1" s="171" t="s">
        <v>4</v>
      </c>
      <c r="D1" s="171"/>
      <c r="E1" s="171"/>
      <c r="F1" s="171"/>
      <c r="G1" s="171"/>
      <c r="H1" s="171"/>
      <c r="I1" s="171"/>
      <c r="J1" s="171"/>
      <c r="K1" s="171"/>
      <c r="L1" s="171"/>
      <c r="M1" s="171"/>
      <c r="N1" s="171"/>
      <c r="O1" s="171"/>
      <c r="P1" s="171"/>
      <c r="Q1" s="171"/>
      <c r="R1" s="172" t="s">
        <v>68</v>
      </c>
      <c r="S1" s="172"/>
      <c r="T1" s="172"/>
      <c r="U1" s="172"/>
      <c r="V1" s="172"/>
      <c r="W1" s="172"/>
      <c r="X1" s="38"/>
    </row>
    <row r="2" spans="1:24" ht="23.25" customHeight="1" x14ac:dyDescent="0.15">
      <c r="A2" s="36"/>
      <c r="B2" s="37"/>
      <c r="C2" s="173" t="s">
        <v>10</v>
      </c>
      <c r="D2" s="173"/>
      <c r="E2" s="173"/>
      <c r="F2" s="173"/>
      <c r="G2" s="173"/>
      <c r="H2" s="173"/>
      <c r="I2" s="173"/>
      <c r="J2" s="173"/>
      <c r="K2" s="173"/>
      <c r="L2" s="173"/>
      <c r="M2" s="173"/>
      <c r="N2" s="173"/>
      <c r="O2" s="173"/>
      <c r="P2" s="173"/>
      <c r="Q2" s="173"/>
      <c r="R2" s="172"/>
      <c r="S2" s="172"/>
      <c r="T2" s="172"/>
      <c r="U2" s="172"/>
      <c r="V2" s="172"/>
      <c r="W2" s="172"/>
      <c r="X2" s="38"/>
    </row>
    <row r="3" spans="1:24" s="5" customFormat="1" ht="33.75" customHeight="1" x14ac:dyDescent="0.15">
      <c r="A3" s="40"/>
      <c r="B3" s="41"/>
      <c r="C3" s="173"/>
      <c r="D3" s="173"/>
      <c r="E3" s="173"/>
      <c r="F3" s="173"/>
      <c r="G3" s="173"/>
      <c r="H3" s="173"/>
      <c r="I3" s="173"/>
      <c r="J3" s="173"/>
      <c r="K3" s="173"/>
      <c r="L3" s="173"/>
      <c r="M3" s="173"/>
      <c r="N3" s="173"/>
      <c r="O3" s="173"/>
      <c r="P3" s="173"/>
      <c r="Q3" s="173"/>
      <c r="R3" s="172"/>
      <c r="S3" s="172"/>
      <c r="T3" s="172"/>
      <c r="U3" s="172"/>
      <c r="V3" s="172"/>
      <c r="W3" s="172"/>
      <c r="X3" s="42"/>
    </row>
    <row r="4" spans="1:24" s="4" customFormat="1" ht="92.25" customHeight="1" x14ac:dyDescent="0.15">
      <c r="A4" s="43"/>
      <c r="B4" s="44"/>
      <c r="C4" s="174" t="s">
        <v>54</v>
      </c>
      <c r="D4" s="174"/>
      <c r="E4" s="174"/>
      <c r="F4" s="174"/>
      <c r="G4" s="174"/>
      <c r="H4" s="174"/>
      <c r="I4" s="174"/>
      <c r="J4" s="174"/>
      <c r="K4" s="174"/>
      <c r="L4" s="174"/>
      <c r="M4" s="174"/>
      <c r="N4" s="174"/>
      <c r="O4" s="174"/>
      <c r="P4" s="174"/>
      <c r="Q4" s="174"/>
      <c r="R4" s="174"/>
      <c r="S4" s="174"/>
      <c r="T4" s="174"/>
      <c r="U4" s="174"/>
      <c r="V4" s="174"/>
      <c r="W4" s="174"/>
      <c r="X4" s="44"/>
    </row>
    <row r="5" spans="1:24" s="4" customFormat="1" ht="7.5" customHeight="1" thickBot="1" x14ac:dyDescent="0.2">
      <c r="A5" s="43"/>
      <c r="B5" s="44"/>
      <c r="C5" s="45"/>
      <c r="D5" s="45"/>
      <c r="E5" s="45"/>
      <c r="F5" s="45"/>
      <c r="G5" s="45"/>
      <c r="H5" s="45"/>
      <c r="I5" s="45"/>
      <c r="J5" s="45"/>
      <c r="K5" s="45"/>
      <c r="L5" s="45"/>
      <c r="M5" s="45"/>
      <c r="N5" s="45"/>
      <c r="O5" s="45"/>
      <c r="P5" s="45"/>
      <c r="Q5" s="45"/>
      <c r="R5" s="45"/>
      <c r="S5" s="45"/>
      <c r="T5" s="45"/>
      <c r="U5" s="45"/>
      <c r="V5" s="45"/>
      <c r="W5" s="45"/>
      <c r="X5" s="44"/>
    </row>
    <row r="6" spans="1:24" ht="22.5" customHeight="1" thickTop="1" thickBot="1" x14ac:dyDescent="0.2">
      <c r="A6" s="37"/>
      <c r="B6" s="44"/>
      <c r="C6" s="175" t="s">
        <v>61</v>
      </c>
      <c r="D6" s="176"/>
      <c r="E6" s="176"/>
      <c r="F6" s="176"/>
      <c r="G6" s="177"/>
      <c r="H6" s="100">
        <v>1</v>
      </c>
      <c r="I6" s="168" t="s">
        <v>50</v>
      </c>
      <c r="J6" s="169"/>
      <c r="K6" s="169"/>
      <c r="L6" s="169"/>
      <c r="M6" s="169"/>
      <c r="N6" s="169"/>
      <c r="O6" s="169"/>
      <c r="P6" s="169"/>
      <c r="Q6" s="169"/>
      <c r="R6" s="169"/>
      <c r="S6" s="169"/>
      <c r="T6" s="169"/>
      <c r="U6" s="178" t="s">
        <v>69</v>
      </c>
      <c r="V6" s="178"/>
      <c r="W6" s="178"/>
      <c r="X6" s="37"/>
    </row>
    <row r="7" spans="1:24" ht="7.5" customHeight="1" thickTop="1" thickBot="1" x14ac:dyDescent="0.2">
      <c r="A7" s="36"/>
      <c r="B7" s="37"/>
      <c r="C7" s="46"/>
      <c r="D7" s="46"/>
      <c r="E7" s="46"/>
      <c r="F7" s="46"/>
      <c r="G7" s="46"/>
      <c r="H7" s="47"/>
      <c r="I7" s="47"/>
      <c r="J7" s="47"/>
      <c r="K7" s="47"/>
      <c r="L7" s="47"/>
      <c r="M7" s="47"/>
      <c r="N7" s="47"/>
      <c r="O7" s="47"/>
      <c r="P7" s="47"/>
      <c r="Q7" s="47"/>
      <c r="R7" s="47"/>
      <c r="S7" s="47"/>
      <c r="T7" s="47"/>
      <c r="U7" s="178"/>
      <c r="V7" s="178"/>
      <c r="W7" s="178"/>
      <c r="X7" s="37"/>
    </row>
    <row r="8" spans="1:24" ht="24.75" customHeight="1" thickTop="1" thickBot="1" x14ac:dyDescent="0.25">
      <c r="A8" s="36"/>
      <c r="B8" s="36"/>
      <c r="C8" s="166" t="s">
        <v>62</v>
      </c>
      <c r="D8" s="167"/>
      <c r="E8" s="167"/>
      <c r="F8" s="167"/>
      <c r="G8" s="167"/>
      <c r="H8" s="100">
        <v>3</v>
      </c>
      <c r="I8" s="168" t="s">
        <v>60</v>
      </c>
      <c r="J8" s="169"/>
      <c r="K8" s="169"/>
      <c r="L8" s="169"/>
      <c r="M8" s="169"/>
      <c r="N8" s="169"/>
      <c r="O8" s="169"/>
      <c r="P8" s="169"/>
      <c r="Q8" s="169"/>
      <c r="R8" s="169"/>
      <c r="S8" s="169"/>
      <c r="T8" s="169"/>
      <c r="U8" s="169"/>
      <c r="V8" s="169"/>
      <c r="W8" s="169"/>
      <c r="X8" s="49"/>
    </row>
    <row r="9" spans="1:24" ht="3" customHeight="1" thickTop="1" x14ac:dyDescent="0.15">
      <c r="A9" s="36"/>
      <c r="B9" s="37"/>
      <c r="C9" s="50"/>
      <c r="D9" s="50"/>
      <c r="E9" s="51"/>
      <c r="F9" s="51"/>
      <c r="G9" s="48"/>
      <c r="H9" s="48"/>
      <c r="I9" s="48"/>
      <c r="J9" s="52"/>
      <c r="K9" s="52"/>
      <c r="L9" s="52"/>
      <c r="M9" s="52"/>
      <c r="N9" s="52"/>
      <c r="O9" s="52"/>
      <c r="P9" s="52"/>
      <c r="Q9" s="52"/>
      <c r="R9" s="52"/>
      <c r="S9" s="52"/>
      <c r="T9" s="48"/>
      <c r="U9" s="48"/>
      <c r="V9" s="48"/>
      <c r="W9" s="48"/>
      <c r="X9" s="53"/>
    </row>
    <row r="10" spans="1:24" ht="24.75" customHeight="1" thickBot="1" x14ac:dyDescent="0.2">
      <c r="A10" s="54"/>
      <c r="B10" s="55"/>
      <c r="C10" s="167" t="s">
        <v>57</v>
      </c>
      <c r="D10" s="167"/>
      <c r="E10" s="167"/>
      <c r="F10" s="167"/>
      <c r="G10" s="167"/>
      <c r="H10" s="167"/>
      <c r="I10" s="167"/>
      <c r="J10" s="167"/>
      <c r="K10" s="167"/>
      <c r="L10" s="167"/>
      <c r="M10" s="167"/>
      <c r="N10" s="167"/>
      <c r="O10" s="167"/>
      <c r="P10" s="167"/>
      <c r="Q10" s="170" t="s">
        <v>44</v>
      </c>
      <c r="R10" s="170"/>
      <c r="S10" s="170"/>
      <c r="T10" s="170"/>
      <c r="U10" s="170"/>
      <c r="V10" s="170"/>
      <c r="W10" s="170"/>
      <c r="X10" s="53"/>
    </row>
    <row r="11" spans="1:24" s="35" customFormat="1" ht="24" hidden="1" customHeight="1" x14ac:dyDescent="0.15">
      <c r="A11" s="54"/>
      <c r="B11" s="55">
        <v>1</v>
      </c>
      <c r="C11" s="56">
        <f t="shared" ref="C11:C20" si="0">ROUND(D24*0.3,0)</f>
        <v>0</v>
      </c>
      <c r="D11" s="57">
        <f>ROUND(D24*0.3,-1)</f>
        <v>0</v>
      </c>
      <c r="E11" s="58" t="s">
        <v>45</v>
      </c>
      <c r="F11" s="162">
        <f>IF(C11&gt;252600,ROUND(252600+(D24-842000)*1%,0),0)</f>
        <v>0</v>
      </c>
      <c r="G11" s="162"/>
      <c r="H11" s="58" t="s">
        <v>46</v>
      </c>
      <c r="I11" s="59">
        <f>IF(C11&gt;167400,ROUND(167400+(D24-558000)*0.01,0),0)</f>
        <v>0</v>
      </c>
      <c r="J11" s="58" t="s">
        <v>47</v>
      </c>
      <c r="K11" s="59">
        <f>IF(C11&gt;80100,ROUND(80100+(D24-267000)*0.01,0),0)</f>
        <v>0</v>
      </c>
      <c r="L11" s="58" t="s">
        <v>48</v>
      </c>
      <c r="M11" s="59">
        <f>IF(C11&gt;57600,57600,0)</f>
        <v>0</v>
      </c>
      <c r="N11" s="58" t="s">
        <v>49</v>
      </c>
      <c r="O11" s="59">
        <f>IF(C11&gt;35400,35400,0)</f>
        <v>0</v>
      </c>
      <c r="P11" s="60"/>
      <c r="Q11" s="61"/>
      <c r="R11" s="62"/>
      <c r="S11" s="163" t="s">
        <v>44</v>
      </c>
      <c r="T11" s="163"/>
      <c r="U11" s="163"/>
      <c r="V11" s="163"/>
      <c r="W11" s="163"/>
      <c r="X11" s="63"/>
    </row>
    <row r="12" spans="1:24" s="35" customFormat="1" ht="24" hidden="1" customHeight="1" x14ac:dyDescent="0.15">
      <c r="A12" s="54"/>
      <c r="B12" s="55"/>
      <c r="C12" s="56">
        <f t="shared" si="0"/>
        <v>0</v>
      </c>
      <c r="D12" s="57">
        <f>ROUND(D25*0.3,-1)</f>
        <v>0</v>
      </c>
      <c r="E12" s="58">
        <v>2</v>
      </c>
      <c r="F12" s="162">
        <f t="shared" ref="F12:F20" si="1">IF(C12&gt;252600,ROUND(252600+(D25-842000)*1%,0),0)</f>
        <v>0</v>
      </c>
      <c r="G12" s="162"/>
      <c r="H12" s="58" t="s">
        <v>46</v>
      </c>
      <c r="I12" s="59">
        <f t="shared" ref="I12:I20" si="2">IF(C12&gt;167400,ROUND(167400+(D25-558000)*0.01,0),0)</f>
        <v>0</v>
      </c>
      <c r="J12" s="58" t="s">
        <v>47</v>
      </c>
      <c r="K12" s="59">
        <f t="shared" ref="K12:K20" si="3">IF(C12&gt;80100,ROUND(80100+(D25-267000)*0.01,0),0)</f>
        <v>0</v>
      </c>
      <c r="L12" s="58" t="s">
        <v>48</v>
      </c>
      <c r="M12" s="59">
        <f t="shared" ref="M12:M20" si="4">IF(C12&gt;57600,57600,0)</f>
        <v>0</v>
      </c>
      <c r="N12" s="58" t="s">
        <v>49</v>
      </c>
      <c r="O12" s="59">
        <f t="shared" ref="O12:O20" si="5">IF(C12&gt;35400,35400,0)</f>
        <v>0</v>
      </c>
      <c r="P12" s="60"/>
      <c r="Q12" s="64"/>
      <c r="R12" s="62"/>
      <c r="S12" s="163" t="s">
        <v>44</v>
      </c>
      <c r="T12" s="163"/>
      <c r="U12" s="163"/>
      <c r="V12" s="163"/>
      <c r="W12" s="163"/>
      <c r="X12" s="63"/>
    </row>
    <row r="13" spans="1:24" s="35" customFormat="1" ht="24" hidden="1" customHeight="1" x14ac:dyDescent="0.15">
      <c r="A13" s="54"/>
      <c r="B13" s="55"/>
      <c r="C13" s="56">
        <f t="shared" si="0"/>
        <v>0</v>
      </c>
      <c r="D13" s="57">
        <f t="shared" ref="D13:D20" si="6">ROUND(D26*0.3,-1)</f>
        <v>0</v>
      </c>
      <c r="E13" s="58">
        <v>3</v>
      </c>
      <c r="F13" s="162">
        <f t="shared" si="1"/>
        <v>0</v>
      </c>
      <c r="G13" s="162"/>
      <c r="H13" s="58" t="s">
        <v>46</v>
      </c>
      <c r="I13" s="59">
        <f t="shared" si="2"/>
        <v>0</v>
      </c>
      <c r="J13" s="58" t="s">
        <v>47</v>
      </c>
      <c r="K13" s="59">
        <f t="shared" si="3"/>
        <v>0</v>
      </c>
      <c r="L13" s="58" t="s">
        <v>48</v>
      </c>
      <c r="M13" s="59">
        <f t="shared" si="4"/>
        <v>0</v>
      </c>
      <c r="N13" s="58" t="s">
        <v>49</v>
      </c>
      <c r="O13" s="59">
        <f t="shared" si="5"/>
        <v>0</v>
      </c>
      <c r="P13" s="60"/>
      <c r="Q13" s="64"/>
      <c r="R13" s="62"/>
      <c r="S13" s="163" t="s">
        <v>44</v>
      </c>
      <c r="T13" s="163"/>
      <c r="U13" s="163"/>
      <c r="V13" s="163"/>
      <c r="W13" s="163"/>
      <c r="X13" s="63"/>
    </row>
    <row r="14" spans="1:24" s="35" customFormat="1" ht="24" hidden="1" customHeight="1" x14ac:dyDescent="0.15">
      <c r="A14" s="54"/>
      <c r="B14" s="55"/>
      <c r="C14" s="56">
        <f t="shared" si="0"/>
        <v>0</v>
      </c>
      <c r="D14" s="57">
        <f t="shared" si="6"/>
        <v>0</v>
      </c>
      <c r="E14" s="58">
        <v>4</v>
      </c>
      <c r="F14" s="162">
        <f t="shared" si="1"/>
        <v>0</v>
      </c>
      <c r="G14" s="162"/>
      <c r="H14" s="58" t="s">
        <v>46</v>
      </c>
      <c r="I14" s="59">
        <f t="shared" si="2"/>
        <v>0</v>
      </c>
      <c r="J14" s="58" t="s">
        <v>47</v>
      </c>
      <c r="K14" s="59">
        <f t="shared" si="3"/>
        <v>0</v>
      </c>
      <c r="L14" s="58" t="s">
        <v>48</v>
      </c>
      <c r="M14" s="59">
        <f t="shared" si="4"/>
        <v>0</v>
      </c>
      <c r="N14" s="58" t="s">
        <v>49</v>
      </c>
      <c r="O14" s="59">
        <f t="shared" si="5"/>
        <v>0</v>
      </c>
      <c r="P14" s="60"/>
      <c r="Q14" s="64"/>
      <c r="R14" s="62"/>
      <c r="S14" s="163" t="s">
        <v>44</v>
      </c>
      <c r="T14" s="163"/>
      <c r="U14" s="163"/>
      <c r="V14" s="163"/>
      <c r="W14" s="163"/>
      <c r="X14" s="63"/>
    </row>
    <row r="15" spans="1:24" s="35" customFormat="1" ht="24" hidden="1" customHeight="1" x14ac:dyDescent="0.15">
      <c r="A15" s="54"/>
      <c r="B15" s="55"/>
      <c r="C15" s="56">
        <f t="shared" si="0"/>
        <v>0</v>
      </c>
      <c r="D15" s="57">
        <f t="shared" si="6"/>
        <v>0</v>
      </c>
      <c r="E15" s="58">
        <v>5</v>
      </c>
      <c r="F15" s="162">
        <f t="shared" si="1"/>
        <v>0</v>
      </c>
      <c r="G15" s="162"/>
      <c r="H15" s="58" t="s">
        <v>46</v>
      </c>
      <c r="I15" s="59">
        <f t="shared" si="2"/>
        <v>0</v>
      </c>
      <c r="J15" s="58" t="s">
        <v>47</v>
      </c>
      <c r="K15" s="59">
        <f t="shared" si="3"/>
        <v>0</v>
      </c>
      <c r="L15" s="58" t="s">
        <v>48</v>
      </c>
      <c r="M15" s="59">
        <f t="shared" si="4"/>
        <v>0</v>
      </c>
      <c r="N15" s="58" t="s">
        <v>49</v>
      </c>
      <c r="O15" s="59">
        <f t="shared" si="5"/>
        <v>0</v>
      </c>
      <c r="P15" s="60"/>
      <c r="Q15" s="64"/>
      <c r="R15" s="62"/>
      <c r="S15" s="163" t="s">
        <v>44</v>
      </c>
      <c r="T15" s="163"/>
      <c r="U15" s="163"/>
      <c r="V15" s="163"/>
      <c r="W15" s="163"/>
      <c r="X15" s="63"/>
    </row>
    <row r="16" spans="1:24" s="35" customFormat="1" ht="24" hidden="1" customHeight="1" x14ac:dyDescent="0.15">
      <c r="A16" s="54"/>
      <c r="B16" s="55"/>
      <c r="C16" s="56">
        <f t="shared" si="0"/>
        <v>0</v>
      </c>
      <c r="D16" s="57">
        <f t="shared" si="6"/>
        <v>0</v>
      </c>
      <c r="E16" s="58">
        <v>6</v>
      </c>
      <c r="F16" s="162">
        <f t="shared" si="1"/>
        <v>0</v>
      </c>
      <c r="G16" s="162"/>
      <c r="H16" s="58" t="s">
        <v>46</v>
      </c>
      <c r="I16" s="59">
        <f t="shared" si="2"/>
        <v>0</v>
      </c>
      <c r="J16" s="58" t="s">
        <v>47</v>
      </c>
      <c r="K16" s="59">
        <f t="shared" si="3"/>
        <v>0</v>
      </c>
      <c r="L16" s="58" t="s">
        <v>48</v>
      </c>
      <c r="M16" s="59">
        <f t="shared" si="4"/>
        <v>0</v>
      </c>
      <c r="N16" s="58" t="s">
        <v>49</v>
      </c>
      <c r="O16" s="59">
        <f t="shared" si="5"/>
        <v>0</v>
      </c>
      <c r="P16" s="60"/>
      <c r="Q16" s="64"/>
      <c r="R16" s="62"/>
      <c r="S16" s="163" t="s">
        <v>44</v>
      </c>
      <c r="T16" s="163"/>
      <c r="U16" s="163"/>
      <c r="V16" s="163"/>
      <c r="W16" s="163"/>
      <c r="X16" s="63"/>
    </row>
    <row r="17" spans="1:24" s="35" customFormat="1" ht="24" hidden="1" customHeight="1" x14ac:dyDescent="0.15">
      <c r="A17" s="54"/>
      <c r="B17" s="55"/>
      <c r="C17" s="56">
        <f t="shared" si="0"/>
        <v>0</v>
      </c>
      <c r="D17" s="57">
        <f t="shared" si="6"/>
        <v>0</v>
      </c>
      <c r="E17" s="58">
        <v>7</v>
      </c>
      <c r="F17" s="162">
        <f t="shared" si="1"/>
        <v>0</v>
      </c>
      <c r="G17" s="162"/>
      <c r="H17" s="58" t="s">
        <v>46</v>
      </c>
      <c r="I17" s="59">
        <f t="shared" si="2"/>
        <v>0</v>
      </c>
      <c r="J17" s="58" t="s">
        <v>47</v>
      </c>
      <c r="K17" s="59">
        <f t="shared" si="3"/>
        <v>0</v>
      </c>
      <c r="L17" s="58" t="s">
        <v>48</v>
      </c>
      <c r="M17" s="59">
        <f t="shared" si="4"/>
        <v>0</v>
      </c>
      <c r="N17" s="58" t="s">
        <v>49</v>
      </c>
      <c r="O17" s="59">
        <f t="shared" si="5"/>
        <v>0</v>
      </c>
      <c r="P17" s="60"/>
      <c r="Q17" s="64"/>
      <c r="R17" s="62"/>
      <c r="S17" s="163" t="s">
        <v>44</v>
      </c>
      <c r="T17" s="163"/>
      <c r="U17" s="163"/>
      <c r="V17" s="163"/>
      <c r="W17" s="163"/>
      <c r="X17" s="63"/>
    </row>
    <row r="18" spans="1:24" s="35" customFormat="1" ht="24" hidden="1" customHeight="1" x14ac:dyDescent="0.15">
      <c r="A18" s="54"/>
      <c r="B18" s="55"/>
      <c r="C18" s="56">
        <f t="shared" si="0"/>
        <v>0</v>
      </c>
      <c r="D18" s="57">
        <f t="shared" si="6"/>
        <v>0</v>
      </c>
      <c r="E18" s="58">
        <v>8</v>
      </c>
      <c r="F18" s="162">
        <f t="shared" si="1"/>
        <v>0</v>
      </c>
      <c r="G18" s="162"/>
      <c r="H18" s="58" t="s">
        <v>46</v>
      </c>
      <c r="I18" s="59">
        <f t="shared" si="2"/>
        <v>0</v>
      </c>
      <c r="J18" s="58" t="s">
        <v>47</v>
      </c>
      <c r="K18" s="59">
        <f t="shared" si="3"/>
        <v>0</v>
      </c>
      <c r="L18" s="58" t="s">
        <v>48</v>
      </c>
      <c r="M18" s="59">
        <f t="shared" si="4"/>
        <v>0</v>
      </c>
      <c r="N18" s="58" t="s">
        <v>49</v>
      </c>
      <c r="O18" s="59">
        <f t="shared" si="5"/>
        <v>0</v>
      </c>
      <c r="P18" s="60"/>
      <c r="Q18" s="64"/>
      <c r="R18" s="62"/>
      <c r="S18" s="163" t="s">
        <v>44</v>
      </c>
      <c r="T18" s="163"/>
      <c r="U18" s="163"/>
      <c r="V18" s="163"/>
      <c r="W18" s="163"/>
      <c r="X18" s="63"/>
    </row>
    <row r="19" spans="1:24" s="35" customFormat="1" ht="24" hidden="1" customHeight="1" x14ac:dyDescent="0.15">
      <c r="A19" s="54"/>
      <c r="B19" s="55"/>
      <c r="C19" s="56">
        <f t="shared" si="0"/>
        <v>0</v>
      </c>
      <c r="D19" s="57">
        <f t="shared" si="6"/>
        <v>0</v>
      </c>
      <c r="E19" s="58">
        <v>9</v>
      </c>
      <c r="F19" s="162">
        <f t="shared" si="1"/>
        <v>0</v>
      </c>
      <c r="G19" s="162"/>
      <c r="H19" s="58" t="s">
        <v>46</v>
      </c>
      <c r="I19" s="59">
        <f t="shared" si="2"/>
        <v>0</v>
      </c>
      <c r="J19" s="58" t="s">
        <v>47</v>
      </c>
      <c r="K19" s="59">
        <f t="shared" si="3"/>
        <v>0</v>
      </c>
      <c r="L19" s="58" t="s">
        <v>48</v>
      </c>
      <c r="M19" s="59">
        <f t="shared" si="4"/>
        <v>0</v>
      </c>
      <c r="N19" s="58" t="s">
        <v>49</v>
      </c>
      <c r="O19" s="59">
        <f t="shared" si="5"/>
        <v>0</v>
      </c>
      <c r="P19" s="60"/>
      <c r="Q19" s="64"/>
      <c r="R19" s="62"/>
      <c r="S19" s="163" t="s">
        <v>44</v>
      </c>
      <c r="T19" s="163"/>
      <c r="U19" s="163"/>
      <c r="V19" s="163"/>
      <c r="W19" s="163"/>
      <c r="X19" s="63"/>
    </row>
    <row r="20" spans="1:24" s="35" customFormat="1" ht="24" hidden="1" customHeight="1" thickBot="1" x14ac:dyDescent="0.2">
      <c r="A20" s="54"/>
      <c r="B20" s="55"/>
      <c r="C20" s="65">
        <f t="shared" si="0"/>
        <v>0</v>
      </c>
      <c r="D20" s="66">
        <f t="shared" si="6"/>
        <v>0</v>
      </c>
      <c r="E20" s="67">
        <v>10</v>
      </c>
      <c r="F20" s="164">
        <f t="shared" si="1"/>
        <v>0</v>
      </c>
      <c r="G20" s="164"/>
      <c r="H20" s="67" t="s">
        <v>46</v>
      </c>
      <c r="I20" s="68">
        <f t="shared" si="2"/>
        <v>0</v>
      </c>
      <c r="J20" s="67" t="s">
        <v>47</v>
      </c>
      <c r="K20" s="68">
        <f t="shared" si="3"/>
        <v>0</v>
      </c>
      <c r="L20" s="67" t="s">
        <v>48</v>
      </c>
      <c r="M20" s="68">
        <f t="shared" si="4"/>
        <v>0</v>
      </c>
      <c r="N20" s="67" t="s">
        <v>49</v>
      </c>
      <c r="O20" s="68">
        <f t="shared" si="5"/>
        <v>0</v>
      </c>
      <c r="P20" s="69"/>
      <c r="Q20" s="70"/>
      <c r="R20" s="71"/>
      <c r="S20" s="165" t="s">
        <v>44</v>
      </c>
      <c r="T20" s="165"/>
      <c r="U20" s="165"/>
      <c r="V20" s="165"/>
      <c r="W20" s="165"/>
      <c r="X20" s="63"/>
    </row>
    <row r="21" spans="1:24" ht="22.5" customHeight="1" x14ac:dyDescent="0.2">
      <c r="A21" s="36"/>
      <c r="B21" s="39"/>
      <c r="C21" s="152" t="s">
        <v>0</v>
      </c>
      <c r="D21" s="155" t="s">
        <v>52</v>
      </c>
      <c r="E21" s="156"/>
      <c r="F21" s="139" t="s">
        <v>9</v>
      </c>
      <c r="G21" s="160"/>
      <c r="H21" s="141"/>
      <c r="I21" s="161" t="s">
        <v>11</v>
      </c>
      <c r="J21" s="144"/>
      <c r="K21" s="139" t="s">
        <v>23</v>
      </c>
      <c r="L21" s="141"/>
      <c r="M21" s="139" t="s">
        <v>23</v>
      </c>
      <c r="N21" s="140"/>
      <c r="O21" s="139" t="s">
        <v>24</v>
      </c>
      <c r="P21" s="140"/>
      <c r="Q21" s="139" t="s">
        <v>24</v>
      </c>
      <c r="R21" s="141"/>
      <c r="S21" s="142" t="s">
        <v>25</v>
      </c>
      <c r="T21" s="143"/>
      <c r="U21" s="144"/>
      <c r="V21" s="145" t="s">
        <v>26</v>
      </c>
      <c r="W21" s="146"/>
      <c r="X21" s="72"/>
    </row>
    <row r="22" spans="1:24" ht="22.5" customHeight="1" x14ac:dyDescent="0.15">
      <c r="A22" s="36"/>
      <c r="B22" s="39"/>
      <c r="C22" s="153"/>
      <c r="D22" s="157"/>
      <c r="E22" s="158"/>
      <c r="F22" s="147" t="s">
        <v>31</v>
      </c>
      <c r="G22" s="148"/>
      <c r="H22" s="149"/>
      <c r="I22" s="150" t="s">
        <v>53</v>
      </c>
      <c r="J22" s="151"/>
      <c r="K22" s="150" t="s">
        <v>32</v>
      </c>
      <c r="L22" s="151"/>
      <c r="M22" s="124" t="s">
        <v>34</v>
      </c>
      <c r="N22" s="126"/>
      <c r="O22" s="124" t="s">
        <v>35</v>
      </c>
      <c r="P22" s="126"/>
      <c r="Q22" s="124" t="s">
        <v>34</v>
      </c>
      <c r="R22" s="126"/>
      <c r="S22" s="124" t="s">
        <v>36</v>
      </c>
      <c r="T22" s="125"/>
      <c r="U22" s="126"/>
      <c r="V22" s="127" t="s">
        <v>33</v>
      </c>
      <c r="W22" s="128"/>
      <c r="X22" s="72"/>
    </row>
    <row r="23" spans="1:24" s="10" customFormat="1" ht="15" customHeight="1" thickBot="1" x14ac:dyDescent="0.2">
      <c r="A23" s="73"/>
      <c r="B23" s="74"/>
      <c r="C23" s="154"/>
      <c r="D23" s="159"/>
      <c r="E23" s="158"/>
      <c r="F23" s="129" t="s">
        <v>7</v>
      </c>
      <c r="G23" s="130"/>
      <c r="H23" s="131"/>
      <c r="I23" s="132"/>
      <c r="J23" s="133"/>
      <c r="K23" s="129" t="s">
        <v>8</v>
      </c>
      <c r="L23" s="131"/>
      <c r="M23" s="134" t="s">
        <v>28</v>
      </c>
      <c r="N23" s="135"/>
      <c r="O23" s="129" t="s">
        <v>21</v>
      </c>
      <c r="P23" s="133"/>
      <c r="Q23" s="136" t="s">
        <v>29</v>
      </c>
      <c r="R23" s="137"/>
      <c r="S23" s="129" t="s">
        <v>27</v>
      </c>
      <c r="T23" s="130"/>
      <c r="U23" s="131"/>
      <c r="V23" s="136" t="s">
        <v>30</v>
      </c>
      <c r="W23" s="138"/>
      <c r="X23" s="75"/>
    </row>
    <row r="24" spans="1:24" ht="22.5" customHeight="1" thickTop="1" thickBot="1" x14ac:dyDescent="0.2">
      <c r="A24" s="36"/>
      <c r="B24" s="39"/>
      <c r="C24" s="76">
        <v>1</v>
      </c>
      <c r="D24" s="101">
        <v>0</v>
      </c>
      <c r="E24" s="77" t="s">
        <v>1</v>
      </c>
      <c r="F24" s="114">
        <f>IF(H$8=1,IF(F11&gt;0,F11,D11),IF(H$8=2,IF(I11&gt;0,I11,D11),IF(H$8=3,IF(K11&gt;0,K11,D11),IF(H$8=4,IF(M11&gt;0,M11,D11),IF(H$8=5,IF(O11&gt;0,O11,D11),IF(H$8=0,0,D24))))))</f>
        <v>0</v>
      </c>
      <c r="G24" s="115"/>
      <c r="H24" s="17" t="s">
        <v>1</v>
      </c>
      <c r="I24" s="18">
        <f>IF(D11&gt;F24,C11-F24,0)</f>
        <v>0</v>
      </c>
      <c r="J24" s="17" t="s">
        <v>1</v>
      </c>
      <c r="K24" s="19">
        <f>IF(H$6=1,IF(H$8&lt;3,IF(F24&gt;50000,ROUNDDOWN(F24-50000,-2),0),IF(H$8&gt;2,IF(F24&gt;25000,ROUNDDOWN(F24-25000,-2),0))),0)</f>
        <v>0</v>
      </c>
      <c r="L24" s="17" t="s">
        <v>1</v>
      </c>
      <c r="M24" s="20">
        <f>IF(H$6=1,F24-K24,0)</f>
        <v>0</v>
      </c>
      <c r="N24" s="17" t="s">
        <v>1</v>
      </c>
      <c r="O24" s="20">
        <f>IF(H$6=1,IF(M24&gt;2600,ROUNDDOWN((M24-2600)*0.92,-1),0),IF(F24&gt;2600,ROUNDDOWN((F24-2600)*0.92,-1),0))</f>
        <v>0</v>
      </c>
      <c r="P24" s="17" t="s">
        <v>1</v>
      </c>
      <c r="Q24" s="33">
        <f>IF(M24&gt;0,M24-O24,F24-O24)</f>
        <v>0</v>
      </c>
      <c r="R24" s="17" t="s">
        <v>1</v>
      </c>
      <c r="S24" s="116">
        <f>IF(Q24&gt;3000,3000,Q24)</f>
        <v>0</v>
      </c>
      <c r="T24" s="117"/>
      <c r="U24" s="17" t="s">
        <v>1</v>
      </c>
      <c r="V24" s="19">
        <f>IF(Q24&gt;S24,Q24-S24,0)</f>
        <v>0</v>
      </c>
      <c r="W24" s="21" t="s">
        <v>1</v>
      </c>
      <c r="X24" s="39"/>
    </row>
    <row r="25" spans="1:24" ht="22.5" customHeight="1" thickTop="1" thickBot="1" x14ac:dyDescent="0.2">
      <c r="A25" s="36"/>
      <c r="B25" s="39"/>
      <c r="C25" s="76">
        <v>2</v>
      </c>
      <c r="D25" s="101">
        <v>0</v>
      </c>
      <c r="E25" s="77" t="s">
        <v>1</v>
      </c>
      <c r="F25" s="114">
        <f t="shared" ref="F25:F33" si="7">IF(H$8=1,IF(F12&gt;0,F12,D12),IF(H$8=2,IF(I12&gt;0,I12,D12),IF(H$8=3,IF(K12&gt;0,K12,D12),IF(H$8=4,IF(M12&gt;0,M12,D12),IF(H$8=5,IF(O12&gt;0,O12,D12),IF(H$8=0,0,D25))))))</f>
        <v>0</v>
      </c>
      <c r="G25" s="115"/>
      <c r="H25" s="17" t="s">
        <v>1</v>
      </c>
      <c r="I25" s="18">
        <f t="shared" ref="I25:I33" si="8">IF(D12&gt;F25,C12-F25,0)</f>
        <v>0</v>
      </c>
      <c r="J25" s="17" t="s">
        <v>1</v>
      </c>
      <c r="K25" s="19">
        <f t="shared" ref="K25:K33" si="9">IF(H$6=1,IF(H$8&lt;3,IF(F25&gt;50000,ROUNDDOWN(F25-50000,-2),0),IF(H$8&gt;2,IF(F25&gt;25000,ROUNDDOWN(F25-25000,-2),0))),0)</f>
        <v>0</v>
      </c>
      <c r="L25" s="17" t="s">
        <v>1</v>
      </c>
      <c r="M25" s="20">
        <f t="shared" ref="M25:M33" si="10">IF(H$6=1,F25-K25,0)</f>
        <v>0</v>
      </c>
      <c r="N25" s="17" t="s">
        <v>1</v>
      </c>
      <c r="O25" s="20">
        <f t="shared" ref="O25:O33" si="11">IF(H$6=1,IF(M25&gt;2600,ROUNDDOWN((M25-2600)*0.92,-1),0),IF(F25&gt;2600,ROUNDDOWN((F25-2600)*0.92,-1),0))</f>
        <v>0</v>
      </c>
      <c r="P25" s="17" t="s">
        <v>1</v>
      </c>
      <c r="Q25" s="33">
        <f t="shared" ref="Q25:Q33" si="12">IF(M25&gt;0,M25-O25,F25-O25)</f>
        <v>0</v>
      </c>
      <c r="R25" s="17" t="s">
        <v>1</v>
      </c>
      <c r="S25" s="116">
        <f t="shared" ref="S25:S33" si="13">IF(Q25&gt;3000,3000,Q25)</f>
        <v>0</v>
      </c>
      <c r="T25" s="117"/>
      <c r="U25" s="17" t="s">
        <v>1</v>
      </c>
      <c r="V25" s="19">
        <f t="shared" ref="V25:V33" si="14">IF(Q25&gt;S25,Q25-S25,0)</f>
        <v>0</v>
      </c>
      <c r="W25" s="21" t="s">
        <v>1</v>
      </c>
      <c r="X25" s="39"/>
    </row>
    <row r="26" spans="1:24" ht="22.5" customHeight="1" thickTop="1" thickBot="1" x14ac:dyDescent="0.2">
      <c r="A26" s="36"/>
      <c r="B26" s="39"/>
      <c r="C26" s="76">
        <v>3</v>
      </c>
      <c r="D26" s="101">
        <v>0</v>
      </c>
      <c r="E26" s="77" t="s">
        <v>1</v>
      </c>
      <c r="F26" s="114">
        <f t="shared" si="7"/>
        <v>0</v>
      </c>
      <c r="G26" s="115"/>
      <c r="H26" s="17" t="s">
        <v>1</v>
      </c>
      <c r="I26" s="18">
        <f t="shared" si="8"/>
        <v>0</v>
      </c>
      <c r="J26" s="17" t="s">
        <v>1</v>
      </c>
      <c r="K26" s="19">
        <f t="shared" si="9"/>
        <v>0</v>
      </c>
      <c r="L26" s="17" t="s">
        <v>1</v>
      </c>
      <c r="M26" s="20">
        <f t="shared" si="10"/>
        <v>0</v>
      </c>
      <c r="N26" s="17" t="s">
        <v>1</v>
      </c>
      <c r="O26" s="20">
        <f t="shared" si="11"/>
        <v>0</v>
      </c>
      <c r="P26" s="17" t="s">
        <v>1</v>
      </c>
      <c r="Q26" s="33">
        <f t="shared" si="12"/>
        <v>0</v>
      </c>
      <c r="R26" s="17" t="s">
        <v>1</v>
      </c>
      <c r="S26" s="116">
        <f t="shared" si="13"/>
        <v>0</v>
      </c>
      <c r="T26" s="117"/>
      <c r="U26" s="17" t="s">
        <v>1</v>
      </c>
      <c r="V26" s="19">
        <f t="shared" si="14"/>
        <v>0</v>
      </c>
      <c r="W26" s="21" t="s">
        <v>1</v>
      </c>
      <c r="X26" s="39"/>
    </row>
    <row r="27" spans="1:24" ht="22.5" customHeight="1" thickTop="1" thickBot="1" x14ac:dyDescent="0.2">
      <c r="A27" s="36"/>
      <c r="B27" s="39"/>
      <c r="C27" s="76">
        <v>4</v>
      </c>
      <c r="D27" s="101">
        <v>0</v>
      </c>
      <c r="E27" s="77" t="s">
        <v>1</v>
      </c>
      <c r="F27" s="114">
        <f t="shared" si="7"/>
        <v>0</v>
      </c>
      <c r="G27" s="115"/>
      <c r="H27" s="17" t="s">
        <v>1</v>
      </c>
      <c r="I27" s="18">
        <f t="shared" si="8"/>
        <v>0</v>
      </c>
      <c r="J27" s="17" t="s">
        <v>1</v>
      </c>
      <c r="K27" s="19">
        <f t="shared" si="9"/>
        <v>0</v>
      </c>
      <c r="L27" s="17" t="s">
        <v>1</v>
      </c>
      <c r="M27" s="20">
        <f t="shared" si="10"/>
        <v>0</v>
      </c>
      <c r="N27" s="17" t="s">
        <v>1</v>
      </c>
      <c r="O27" s="20">
        <f t="shared" si="11"/>
        <v>0</v>
      </c>
      <c r="P27" s="17" t="s">
        <v>1</v>
      </c>
      <c r="Q27" s="33">
        <f t="shared" si="12"/>
        <v>0</v>
      </c>
      <c r="R27" s="17" t="s">
        <v>1</v>
      </c>
      <c r="S27" s="116">
        <f t="shared" si="13"/>
        <v>0</v>
      </c>
      <c r="T27" s="117"/>
      <c r="U27" s="17" t="s">
        <v>1</v>
      </c>
      <c r="V27" s="19">
        <f t="shared" si="14"/>
        <v>0</v>
      </c>
      <c r="W27" s="21" t="s">
        <v>1</v>
      </c>
      <c r="X27" s="39"/>
    </row>
    <row r="28" spans="1:24" ht="22.5" customHeight="1" thickTop="1" thickBot="1" x14ac:dyDescent="0.2">
      <c r="A28" s="36"/>
      <c r="B28" s="39"/>
      <c r="C28" s="76">
        <v>5</v>
      </c>
      <c r="D28" s="101">
        <v>0</v>
      </c>
      <c r="E28" s="77" t="s">
        <v>1</v>
      </c>
      <c r="F28" s="114">
        <f t="shared" si="7"/>
        <v>0</v>
      </c>
      <c r="G28" s="115"/>
      <c r="H28" s="17" t="s">
        <v>1</v>
      </c>
      <c r="I28" s="18">
        <f t="shared" si="8"/>
        <v>0</v>
      </c>
      <c r="J28" s="17" t="s">
        <v>1</v>
      </c>
      <c r="K28" s="19">
        <f t="shared" si="9"/>
        <v>0</v>
      </c>
      <c r="L28" s="17" t="s">
        <v>1</v>
      </c>
      <c r="M28" s="20">
        <f t="shared" si="10"/>
        <v>0</v>
      </c>
      <c r="N28" s="17" t="s">
        <v>1</v>
      </c>
      <c r="O28" s="20">
        <f t="shared" si="11"/>
        <v>0</v>
      </c>
      <c r="P28" s="17" t="s">
        <v>1</v>
      </c>
      <c r="Q28" s="33">
        <f t="shared" si="12"/>
        <v>0</v>
      </c>
      <c r="R28" s="17" t="s">
        <v>1</v>
      </c>
      <c r="S28" s="116">
        <f t="shared" si="13"/>
        <v>0</v>
      </c>
      <c r="T28" s="117"/>
      <c r="U28" s="17" t="s">
        <v>1</v>
      </c>
      <c r="V28" s="19">
        <f t="shared" si="14"/>
        <v>0</v>
      </c>
      <c r="W28" s="21" t="s">
        <v>1</v>
      </c>
      <c r="X28" s="39"/>
    </row>
    <row r="29" spans="1:24" ht="22.5" customHeight="1" thickTop="1" thickBot="1" x14ac:dyDescent="0.2">
      <c r="A29" s="36"/>
      <c r="B29" s="39"/>
      <c r="C29" s="76">
        <v>6</v>
      </c>
      <c r="D29" s="101">
        <v>0</v>
      </c>
      <c r="E29" s="77" t="s">
        <v>1</v>
      </c>
      <c r="F29" s="114">
        <f t="shared" si="7"/>
        <v>0</v>
      </c>
      <c r="G29" s="115"/>
      <c r="H29" s="17" t="s">
        <v>1</v>
      </c>
      <c r="I29" s="18">
        <f t="shared" si="8"/>
        <v>0</v>
      </c>
      <c r="J29" s="17" t="s">
        <v>1</v>
      </c>
      <c r="K29" s="19">
        <f t="shared" si="9"/>
        <v>0</v>
      </c>
      <c r="L29" s="17" t="s">
        <v>1</v>
      </c>
      <c r="M29" s="20">
        <f t="shared" si="10"/>
        <v>0</v>
      </c>
      <c r="N29" s="17" t="s">
        <v>1</v>
      </c>
      <c r="O29" s="20">
        <f t="shared" si="11"/>
        <v>0</v>
      </c>
      <c r="P29" s="17" t="s">
        <v>1</v>
      </c>
      <c r="Q29" s="33">
        <f t="shared" si="12"/>
        <v>0</v>
      </c>
      <c r="R29" s="17" t="s">
        <v>1</v>
      </c>
      <c r="S29" s="116">
        <f t="shared" si="13"/>
        <v>0</v>
      </c>
      <c r="T29" s="117"/>
      <c r="U29" s="17" t="s">
        <v>1</v>
      </c>
      <c r="V29" s="19">
        <f t="shared" si="14"/>
        <v>0</v>
      </c>
      <c r="W29" s="21" t="s">
        <v>1</v>
      </c>
      <c r="X29" s="39"/>
    </row>
    <row r="30" spans="1:24" ht="22.5" customHeight="1" thickTop="1" thickBot="1" x14ac:dyDescent="0.2">
      <c r="A30" s="36"/>
      <c r="B30" s="39"/>
      <c r="C30" s="76">
        <v>7</v>
      </c>
      <c r="D30" s="101">
        <v>0</v>
      </c>
      <c r="E30" s="77" t="s">
        <v>1</v>
      </c>
      <c r="F30" s="114">
        <f t="shared" si="7"/>
        <v>0</v>
      </c>
      <c r="G30" s="115"/>
      <c r="H30" s="17" t="s">
        <v>1</v>
      </c>
      <c r="I30" s="18">
        <f t="shared" si="8"/>
        <v>0</v>
      </c>
      <c r="J30" s="17" t="s">
        <v>1</v>
      </c>
      <c r="K30" s="19">
        <f t="shared" si="9"/>
        <v>0</v>
      </c>
      <c r="L30" s="17" t="s">
        <v>1</v>
      </c>
      <c r="M30" s="20">
        <f t="shared" si="10"/>
        <v>0</v>
      </c>
      <c r="N30" s="17" t="s">
        <v>1</v>
      </c>
      <c r="O30" s="20">
        <f t="shared" si="11"/>
        <v>0</v>
      </c>
      <c r="P30" s="17" t="s">
        <v>1</v>
      </c>
      <c r="Q30" s="33">
        <f t="shared" si="12"/>
        <v>0</v>
      </c>
      <c r="R30" s="17" t="s">
        <v>1</v>
      </c>
      <c r="S30" s="116">
        <f t="shared" si="13"/>
        <v>0</v>
      </c>
      <c r="T30" s="117"/>
      <c r="U30" s="17" t="s">
        <v>1</v>
      </c>
      <c r="V30" s="19">
        <f t="shared" si="14"/>
        <v>0</v>
      </c>
      <c r="W30" s="21" t="s">
        <v>1</v>
      </c>
      <c r="X30" s="39"/>
    </row>
    <row r="31" spans="1:24" ht="22.5" customHeight="1" thickTop="1" thickBot="1" x14ac:dyDescent="0.2">
      <c r="A31" s="36"/>
      <c r="B31" s="39"/>
      <c r="C31" s="76">
        <v>8</v>
      </c>
      <c r="D31" s="101">
        <v>0</v>
      </c>
      <c r="E31" s="77" t="s">
        <v>1</v>
      </c>
      <c r="F31" s="114">
        <f t="shared" si="7"/>
        <v>0</v>
      </c>
      <c r="G31" s="115"/>
      <c r="H31" s="17" t="s">
        <v>1</v>
      </c>
      <c r="I31" s="18">
        <f t="shared" si="8"/>
        <v>0</v>
      </c>
      <c r="J31" s="17" t="s">
        <v>1</v>
      </c>
      <c r="K31" s="19">
        <f t="shared" si="9"/>
        <v>0</v>
      </c>
      <c r="L31" s="17" t="s">
        <v>1</v>
      </c>
      <c r="M31" s="20">
        <f t="shared" si="10"/>
        <v>0</v>
      </c>
      <c r="N31" s="17" t="s">
        <v>1</v>
      </c>
      <c r="O31" s="20">
        <f t="shared" si="11"/>
        <v>0</v>
      </c>
      <c r="P31" s="17" t="s">
        <v>1</v>
      </c>
      <c r="Q31" s="33">
        <f t="shared" si="12"/>
        <v>0</v>
      </c>
      <c r="R31" s="17" t="s">
        <v>1</v>
      </c>
      <c r="S31" s="116">
        <f t="shared" si="13"/>
        <v>0</v>
      </c>
      <c r="T31" s="117"/>
      <c r="U31" s="17" t="s">
        <v>1</v>
      </c>
      <c r="V31" s="19">
        <f t="shared" si="14"/>
        <v>0</v>
      </c>
      <c r="W31" s="21" t="s">
        <v>1</v>
      </c>
      <c r="X31" s="39"/>
    </row>
    <row r="32" spans="1:24" ht="22.5" customHeight="1" thickTop="1" thickBot="1" x14ac:dyDescent="0.2">
      <c r="A32" s="36"/>
      <c r="B32" s="39"/>
      <c r="C32" s="76">
        <v>9</v>
      </c>
      <c r="D32" s="101">
        <v>0</v>
      </c>
      <c r="E32" s="77" t="s">
        <v>1</v>
      </c>
      <c r="F32" s="114">
        <f t="shared" si="7"/>
        <v>0</v>
      </c>
      <c r="G32" s="115"/>
      <c r="H32" s="17" t="s">
        <v>1</v>
      </c>
      <c r="I32" s="18">
        <f t="shared" si="8"/>
        <v>0</v>
      </c>
      <c r="J32" s="17" t="s">
        <v>1</v>
      </c>
      <c r="K32" s="19">
        <f t="shared" si="9"/>
        <v>0</v>
      </c>
      <c r="L32" s="17" t="s">
        <v>1</v>
      </c>
      <c r="M32" s="20">
        <f t="shared" si="10"/>
        <v>0</v>
      </c>
      <c r="N32" s="17" t="s">
        <v>1</v>
      </c>
      <c r="O32" s="20">
        <f t="shared" si="11"/>
        <v>0</v>
      </c>
      <c r="P32" s="17" t="s">
        <v>1</v>
      </c>
      <c r="Q32" s="33">
        <f t="shared" si="12"/>
        <v>0</v>
      </c>
      <c r="R32" s="17" t="s">
        <v>1</v>
      </c>
      <c r="S32" s="116">
        <f t="shared" si="13"/>
        <v>0</v>
      </c>
      <c r="T32" s="117"/>
      <c r="U32" s="17" t="s">
        <v>1</v>
      </c>
      <c r="V32" s="19">
        <f t="shared" si="14"/>
        <v>0</v>
      </c>
      <c r="W32" s="21" t="s">
        <v>1</v>
      </c>
      <c r="X32" s="39"/>
    </row>
    <row r="33" spans="1:24" ht="22.5" customHeight="1" thickTop="1" thickBot="1" x14ac:dyDescent="0.2">
      <c r="A33" s="36"/>
      <c r="B33" s="39"/>
      <c r="C33" s="78">
        <v>10</v>
      </c>
      <c r="D33" s="101">
        <v>0</v>
      </c>
      <c r="E33" s="79" t="s">
        <v>1</v>
      </c>
      <c r="F33" s="114">
        <f t="shared" si="7"/>
        <v>0</v>
      </c>
      <c r="G33" s="115"/>
      <c r="H33" s="17" t="s">
        <v>1</v>
      </c>
      <c r="I33" s="18">
        <f t="shared" si="8"/>
        <v>0</v>
      </c>
      <c r="J33" s="17" t="s">
        <v>1</v>
      </c>
      <c r="K33" s="19">
        <f t="shared" si="9"/>
        <v>0</v>
      </c>
      <c r="L33" s="17" t="s">
        <v>1</v>
      </c>
      <c r="M33" s="20">
        <f t="shared" si="10"/>
        <v>0</v>
      </c>
      <c r="N33" s="17" t="s">
        <v>1</v>
      </c>
      <c r="O33" s="20">
        <f t="shared" si="11"/>
        <v>0</v>
      </c>
      <c r="P33" s="17" t="s">
        <v>1</v>
      </c>
      <c r="Q33" s="33">
        <f t="shared" si="12"/>
        <v>0</v>
      </c>
      <c r="R33" s="17" t="s">
        <v>1</v>
      </c>
      <c r="S33" s="116">
        <f t="shared" si="13"/>
        <v>0</v>
      </c>
      <c r="T33" s="117"/>
      <c r="U33" s="17" t="s">
        <v>1</v>
      </c>
      <c r="V33" s="19">
        <f t="shared" si="14"/>
        <v>0</v>
      </c>
      <c r="W33" s="21" t="s">
        <v>1</v>
      </c>
      <c r="X33" s="39"/>
    </row>
    <row r="34" spans="1:24" ht="21" customHeight="1" thickTop="1" x14ac:dyDescent="0.2">
      <c r="A34" s="36"/>
      <c r="B34" s="39"/>
      <c r="C34" s="80"/>
      <c r="D34" s="28"/>
      <c r="E34" s="11"/>
      <c r="F34" s="118"/>
      <c r="G34" s="119"/>
      <c r="H34" s="22"/>
      <c r="I34" s="32"/>
      <c r="J34" s="23"/>
      <c r="K34" s="24"/>
      <c r="L34" s="11"/>
      <c r="M34" s="25"/>
      <c r="N34" s="11"/>
      <c r="O34" s="26"/>
      <c r="P34" s="11"/>
      <c r="Q34" s="27"/>
      <c r="R34" s="11"/>
      <c r="S34" s="12">
        <v>6000</v>
      </c>
      <c r="T34" s="13" t="s">
        <v>2</v>
      </c>
      <c r="U34" s="14"/>
      <c r="V34" s="120">
        <f>SUM(Q35-S35)</f>
        <v>0</v>
      </c>
      <c r="W34" s="29"/>
      <c r="X34" s="39"/>
    </row>
    <row r="35" spans="1:24" s="2" customFormat="1" ht="20.25" customHeight="1" thickBot="1" x14ac:dyDescent="0.25">
      <c r="A35" s="36"/>
      <c r="B35" s="81"/>
      <c r="C35" s="82" t="s">
        <v>3</v>
      </c>
      <c r="D35" s="34">
        <f>SUM(D24:D33)</f>
        <v>0</v>
      </c>
      <c r="E35" s="31" t="s">
        <v>1</v>
      </c>
      <c r="F35" s="122">
        <f>SUM(F24:G33)</f>
        <v>0</v>
      </c>
      <c r="G35" s="123"/>
      <c r="H35" s="15" t="s">
        <v>1</v>
      </c>
      <c r="I35" s="122">
        <f>SUM(I24:J33)</f>
        <v>0</v>
      </c>
      <c r="J35" s="123"/>
      <c r="K35" s="122">
        <f>SUM(K24:L33)</f>
        <v>0</v>
      </c>
      <c r="L35" s="123"/>
      <c r="M35" s="122">
        <f>SUM(M24:N33)</f>
        <v>0</v>
      </c>
      <c r="N35" s="123"/>
      <c r="O35" s="122">
        <f>SUM(O24:P33)</f>
        <v>0</v>
      </c>
      <c r="P35" s="123"/>
      <c r="Q35" s="122">
        <f>SUM(Q24:R33)</f>
        <v>0</v>
      </c>
      <c r="R35" s="123"/>
      <c r="S35" s="106">
        <f>IF(SUM(S24:S33)&gt;S34,S34,SUM(S24:S33))</f>
        <v>0</v>
      </c>
      <c r="T35" s="107"/>
      <c r="U35" s="16" t="s">
        <v>1</v>
      </c>
      <c r="V35" s="121"/>
      <c r="W35" s="30" t="s">
        <v>6</v>
      </c>
      <c r="X35" s="81"/>
    </row>
    <row r="36" spans="1:24" ht="9" customHeight="1" x14ac:dyDescent="0.15">
      <c r="A36" s="36"/>
      <c r="B36" s="39"/>
      <c r="C36" s="39"/>
      <c r="D36" s="83"/>
      <c r="E36" s="83"/>
      <c r="F36" s="83"/>
      <c r="G36" s="83"/>
      <c r="H36" s="83"/>
      <c r="I36" s="83"/>
      <c r="J36" s="83"/>
      <c r="K36" s="83"/>
      <c r="L36" s="83"/>
      <c r="M36" s="83"/>
      <c r="N36" s="83"/>
      <c r="O36" s="83"/>
      <c r="P36" s="83"/>
      <c r="Q36" s="83"/>
      <c r="R36" s="83"/>
      <c r="S36" s="83"/>
      <c r="T36" s="83"/>
      <c r="U36" s="83"/>
      <c r="V36" s="39"/>
      <c r="W36" s="39"/>
      <c r="X36" s="39"/>
    </row>
    <row r="37" spans="1:24" s="7" customFormat="1" ht="18" customHeight="1" x14ac:dyDescent="0.15">
      <c r="A37" s="84"/>
      <c r="B37" s="85"/>
      <c r="C37" s="108" t="s">
        <v>55</v>
      </c>
      <c r="D37" s="109"/>
      <c r="E37" s="109"/>
      <c r="F37" s="109"/>
      <c r="G37" s="109"/>
      <c r="H37" s="109"/>
      <c r="I37" s="109"/>
      <c r="J37" s="109"/>
      <c r="K37" s="109"/>
      <c r="L37" s="109"/>
      <c r="M37" s="109"/>
      <c r="N37" s="109"/>
      <c r="O37" s="109"/>
      <c r="P37" s="109"/>
      <c r="Q37" s="109"/>
      <c r="R37" s="109"/>
      <c r="S37" s="109"/>
      <c r="T37" s="109"/>
      <c r="U37" s="109"/>
      <c r="V37" s="109"/>
      <c r="W37" s="109"/>
      <c r="X37" s="85"/>
    </row>
    <row r="38" spans="1:24" s="7" customFormat="1" ht="49.5" customHeight="1" x14ac:dyDescent="0.15">
      <c r="A38" s="84"/>
      <c r="B38" s="85"/>
      <c r="C38" s="108" t="s">
        <v>43</v>
      </c>
      <c r="D38" s="108"/>
      <c r="E38" s="108"/>
      <c r="F38" s="108"/>
      <c r="G38" s="108"/>
      <c r="H38" s="108"/>
      <c r="I38" s="108"/>
      <c r="J38" s="108"/>
      <c r="K38" s="108"/>
      <c r="L38" s="108"/>
      <c r="M38" s="108"/>
      <c r="N38" s="108"/>
      <c r="O38" s="108"/>
      <c r="P38" s="108"/>
      <c r="Q38" s="108"/>
      <c r="R38" s="108"/>
      <c r="S38" s="108"/>
      <c r="T38" s="108"/>
      <c r="U38" s="108"/>
      <c r="V38" s="108"/>
      <c r="W38" s="108"/>
      <c r="X38" s="108"/>
    </row>
    <row r="39" spans="1:24" s="8" customFormat="1" ht="18" customHeight="1" x14ac:dyDescent="0.15">
      <c r="A39" s="86"/>
      <c r="B39" s="87"/>
      <c r="C39" s="110" t="s">
        <v>12</v>
      </c>
      <c r="D39" s="110"/>
      <c r="E39" s="110"/>
      <c r="F39" s="110"/>
      <c r="G39" s="88" t="s">
        <v>19</v>
      </c>
      <c r="H39" s="89"/>
      <c r="I39" s="89"/>
      <c r="J39" s="90" t="s">
        <v>14</v>
      </c>
      <c r="K39" s="90"/>
      <c r="L39" s="90"/>
      <c r="M39" s="90"/>
      <c r="N39" s="90"/>
      <c r="O39" s="91"/>
      <c r="P39" s="91"/>
      <c r="Q39" s="91"/>
      <c r="R39" s="91"/>
      <c r="S39" s="91"/>
      <c r="T39" s="91"/>
      <c r="U39" s="91"/>
      <c r="V39" s="91"/>
      <c r="W39" s="91"/>
      <c r="X39" s="87"/>
    </row>
    <row r="40" spans="1:24" s="8" customFormat="1" ht="18" customHeight="1" x14ac:dyDescent="0.15">
      <c r="A40" s="86"/>
      <c r="B40" s="87"/>
      <c r="C40" s="110"/>
      <c r="D40" s="110"/>
      <c r="E40" s="110"/>
      <c r="F40" s="110"/>
      <c r="G40" s="88" t="s">
        <v>20</v>
      </c>
      <c r="H40" s="89"/>
      <c r="I40" s="89"/>
      <c r="J40" s="90" t="s">
        <v>58</v>
      </c>
      <c r="K40" s="90"/>
      <c r="L40" s="90"/>
      <c r="M40" s="90"/>
      <c r="N40" s="90"/>
      <c r="O40" s="91"/>
      <c r="P40" s="91"/>
      <c r="Q40" s="91"/>
      <c r="R40" s="111" t="s">
        <v>56</v>
      </c>
      <c r="S40" s="112"/>
      <c r="T40" s="112"/>
      <c r="U40" s="112"/>
      <c r="V40" s="112"/>
      <c r="W40" s="112"/>
      <c r="X40" s="92"/>
    </row>
    <row r="41" spans="1:24" s="8" customFormat="1" ht="18" customHeight="1" x14ac:dyDescent="0.15">
      <c r="A41" s="86"/>
      <c r="B41" s="87"/>
      <c r="C41" s="110" t="s">
        <v>13</v>
      </c>
      <c r="D41" s="110"/>
      <c r="E41" s="110"/>
      <c r="F41" s="110"/>
      <c r="G41" s="88" t="s">
        <v>19</v>
      </c>
      <c r="H41" s="89"/>
      <c r="I41" s="89"/>
      <c r="J41" s="90" t="s">
        <v>65</v>
      </c>
      <c r="K41" s="90"/>
      <c r="L41" s="90"/>
      <c r="M41" s="90"/>
      <c r="N41" s="90"/>
      <c r="O41" s="91"/>
      <c r="P41" s="91"/>
      <c r="Q41" s="91"/>
      <c r="R41" s="113" t="s">
        <v>63</v>
      </c>
      <c r="S41" s="113"/>
      <c r="T41" s="113"/>
      <c r="U41" s="113"/>
      <c r="V41" s="113"/>
      <c r="W41" s="113"/>
      <c r="X41" s="113"/>
    </row>
    <row r="42" spans="1:24" s="8" customFormat="1" ht="18" customHeight="1" x14ac:dyDescent="0.15">
      <c r="A42" s="86"/>
      <c r="B42" s="87"/>
      <c r="C42" s="110"/>
      <c r="D42" s="110"/>
      <c r="E42" s="110"/>
      <c r="F42" s="110"/>
      <c r="G42" s="88" t="s">
        <v>70</v>
      </c>
      <c r="H42" s="89"/>
      <c r="I42" s="89"/>
      <c r="J42" s="90" t="s">
        <v>66</v>
      </c>
      <c r="K42" s="90"/>
      <c r="L42" s="90"/>
      <c r="M42" s="90"/>
      <c r="N42" s="90"/>
      <c r="O42" s="91"/>
      <c r="P42" s="91"/>
      <c r="Q42" s="91"/>
      <c r="R42" s="113"/>
      <c r="S42" s="113"/>
      <c r="T42" s="113"/>
      <c r="U42" s="113"/>
      <c r="V42" s="113"/>
      <c r="W42" s="113"/>
      <c r="X42" s="113"/>
    </row>
    <row r="43" spans="1:24" s="8" customFormat="1" ht="18" customHeight="1" x14ac:dyDescent="0.15">
      <c r="A43" s="86"/>
      <c r="B43" s="87"/>
      <c r="C43" s="110"/>
      <c r="D43" s="110"/>
      <c r="E43" s="110"/>
      <c r="F43" s="110"/>
      <c r="G43" s="88" t="s">
        <v>67</v>
      </c>
      <c r="H43" s="89"/>
      <c r="I43" s="89"/>
      <c r="J43" s="90" t="s">
        <v>18</v>
      </c>
      <c r="K43" s="90"/>
      <c r="L43" s="90"/>
      <c r="M43" s="90"/>
      <c r="N43" s="90"/>
      <c r="O43" s="90"/>
      <c r="P43" s="90"/>
      <c r="Q43" s="90"/>
      <c r="R43" s="113"/>
      <c r="S43" s="113"/>
      <c r="T43" s="113"/>
      <c r="U43" s="113"/>
      <c r="V43" s="113"/>
      <c r="W43" s="113"/>
      <c r="X43" s="113"/>
    </row>
    <row r="44" spans="1:24" s="8" customFormat="1" ht="18" customHeight="1" x14ac:dyDescent="0.15">
      <c r="A44" s="86"/>
      <c r="B44" s="87"/>
      <c r="C44" s="110" t="s">
        <v>37</v>
      </c>
      <c r="D44" s="110"/>
      <c r="E44" s="110"/>
      <c r="F44" s="110"/>
      <c r="G44" s="88" t="s">
        <v>38</v>
      </c>
      <c r="H44" s="89"/>
      <c r="I44" s="89"/>
      <c r="J44" s="90" t="s">
        <v>59</v>
      </c>
      <c r="K44" s="90"/>
      <c r="L44" s="90"/>
      <c r="M44" s="90"/>
      <c r="N44" s="90"/>
      <c r="O44" s="90"/>
      <c r="P44" s="90"/>
      <c r="Q44" s="90"/>
      <c r="R44" s="113"/>
      <c r="S44" s="113"/>
      <c r="T44" s="113"/>
      <c r="U44" s="113"/>
      <c r="V44" s="113"/>
      <c r="W44" s="113"/>
      <c r="X44" s="113"/>
    </row>
    <row r="45" spans="1:24" s="6" customFormat="1" ht="14.25" customHeight="1" x14ac:dyDescent="0.15">
      <c r="A45" s="93"/>
      <c r="B45" s="93"/>
      <c r="C45" s="110"/>
      <c r="D45" s="110"/>
      <c r="E45" s="110"/>
      <c r="F45" s="110"/>
      <c r="G45" s="88" t="s">
        <v>41</v>
      </c>
      <c r="H45" s="89"/>
      <c r="I45" s="89"/>
      <c r="J45" s="90" t="s">
        <v>39</v>
      </c>
      <c r="K45" s="90" t="s">
        <v>40</v>
      </c>
      <c r="L45" s="90"/>
      <c r="M45" s="90"/>
      <c r="N45" s="90"/>
      <c r="O45" s="90"/>
      <c r="P45" s="90"/>
      <c r="Q45" s="94"/>
      <c r="R45" s="113"/>
      <c r="S45" s="113"/>
      <c r="T45" s="113"/>
      <c r="U45" s="113"/>
      <c r="V45" s="113"/>
      <c r="W45" s="113"/>
      <c r="X45" s="113"/>
    </row>
    <row r="46" spans="1:24" s="3" customFormat="1" ht="9" customHeight="1" x14ac:dyDescent="0.15">
      <c r="A46" s="95"/>
      <c r="B46" s="95"/>
      <c r="C46" s="96"/>
      <c r="D46" s="97"/>
      <c r="E46" s="97"/>
      <c r="F46" s="97"/>
      <c r="G46" s="97"/>
      <c r="H46" s="97"/>
      <c r="I46" s="97"/>
      <c r="J46" s="97"/>
      <c r="K46" s="97"/>
      <c r="L46" s="97"/>
      <c r="M46" s="97"/>
      <c r="N46" s="97"/>
      <c r="O46" s="97"/>
      <c r="P46" s="97"/>
      <c r="Q46" s="97"/>
      <c r="R46" s="113"/>
      <c r="S46" s="113"/>
      <c r="T46" s="113"/>
      <c r="U46" s="113"/>
      <c r="V46" s="113"/>
      <c r="W46" s="113"/>
      <c r="X46" s="113"/>
    </row>
    <row r="47" spans="1:24" ht="14.25" customHeight="1" x14ac:dyDescent="0.15">
      <c r="A47" s="98"/>
      <c r="B47" s="98"/>
      <c r="C47" s="99"/>
      <c r="D47" s="98"/>
      <c r="E47" s="98"/>
      <c r="F47" s="98"/>
      <c r="G47" s="98"/>
      <c r="H47" s="98"/>
      <c r="I47" s="98"/>
      <c r="J47" s="98"/>
      <c r="K47" s="98"/>
      <c r="L47" s="98"/>
      <c r="M47" s="98"/>
      <c r="N47" s="98"/>
      <c r="O47" s="98"/>
      <c r="P47" s="98"/>
      <c r="Q47" s="98"/>
      <c r="R47" s="113"/>
      <c r="S47" s="113"/>
      <c r="T47" s="113"/>
      <c r="U47" s="113"/>
      <c r="V47" s="113"/>
      <c r="W47" s="113"/>
      <c r="X47" s="113"/>
    </row>
    <row r="48" spans="1:24" ht="12" customHeight="1" x14ac:dyDescent="0.15">
      <c r="A48" s="39"/>
      <c r="B48" s="39"/>
      <c r="C48" s="72"/>
      <c r="D48" s="39"/>
      <c r="E48" s="39"/>
      <c r="F48" s="39"/>
      <c r="G48" s="39"/>
      <c r="H48" s="39"/>
      <c r="I48" s="39"/>
      <c r="J48" s="39"/>
      <c r="K48" s="39"/>
      <c r="L48" s="39"/>
      <c r="M48" s="39"/>
      <c r="N48" s="39"/>
      <c r="O48" s="39"/>
      <c r="P48" s="39"/>
      <c r="Q48" s="39"/>
      <c r="R48" s="113"/>
      <c r="S48" s="113"/>
      <c r="T48" s="113"/>
      <c r="U48" s="113"/>
      <c r="V48" s="113"/>
      <c r="W48" s="113"/>
      <c r="X48" s="113"/>
    </row>
    <row r="49" spans="1:24" ht="13.5" customHeight="1" x14ac:dyDescent="0.15">
      <c r="A49" s="102"/>
      <c r="B49" s="102"/>
      <c r="C49" s="105"/>
      <c r="D49" s="105"/>
      <c r="E49" s="105"/>
      <c r="F49" s="105"/>
      <c r="G49" s="105"/>
      <c r="H49" s="105"/>
      <c r="I49" s="103"/>
      <c r="J49" s="103"/>
      <c r="K49" s="102"/>
      <c r="L49" s="102"/>
      <c r="M49" s="102"/>
      <c r="N49" s="102"/>
      <c r="O49" s="102"/>
      <c r="P49" s="102"/>
      <c r="Q49" s="102"/>
      <c r="R49" s="102"/>
      <c r="S49" s="102"/>
      <c r="T49" s="102"/>
      <c r="U49" s="102"/>
      <c r="V49" s="102"/>
      <c r="W49" s="102"/>
      <c r="X49" s="102"/>
    </row>
    <row r="50" spans="1:24" x14ac:dyDescent="0.15">
      <c r="A50" s="102"/>
      <c r="B50" s="102"/>
      <c r="C50" s="104"/>
      <c r="D50" s="102"/>
      <c r="E50" s="102"/>
      <c r="F50" s="102"/>
      <c r="G50" s="102"/>
      <c r="H50" s="102"/>
      <c r="I50" s="102"/>
      <c r="J50" s="102"/>
      <c r="K50" s="102"/>
      <c r="L50" s="102"/>
      <c r="M50" s="102"/>
      <c r="N50" s="102" t="s">
        <v>5</v>
      </c>
      <c r="O50" s="102"/>
      <c r="P50" s="102"/>
      <c r="Q50" s="102"/>
      <c r="R50" s="102"/>
      <c r="S50" s="102"/>
      <c r="T50" s="102"/>
      <c r="U50" s="102"/>
      <c r="V50" s="102"/>
      <c r="W50" s="102"/>
      <c r="X50" s="102"/>
    </row>
    <row r="51" spans="1:24" x14ac:dyDescent="0.15">
      <c r="N51" t="s">
        <v>5</v>
      </c>
    </row>
    <row r="52" spans="1:24" x14ac:dyDescent="0.15">
      <c r="N52" t="s">
        <v>5</v>
      </c>
    </row>
    <row r="53" spans="1:24" x14ac:dyDescent="0.15">
      <c r="N53" t="s">
        <v>5</v>
      </c>
    </row>
  </sheetData>
  <sheetProtection algorithmName="SHA-512" hashValue="xKo6dVcpc3PsE+JhMGvQzY3VM3798aIMFM8NpI4xzZPwpM/41TfNRRpRGhzmnu+sQl66SRkEvDZ8WaiSmZaLxA==" saltValue="CCAA3swJJVC74sXnGQ+Lzg==" spinCount="100000" sheet="1" objects="1" scenarios="1" selectLockedCells="1"/>
  <protectedRanges>
    <protectedRange sqref="H6:H8 I7:J7" name="範囲1"/>
    <protectedRange sqref="D24:D33" name="範囲2_1"/>
  </protectedRanges>
  <mergeCells count="94">
    <mergeCell ref="C1:Q1"/>
    <mergeCell ref="R1:W3"/>
    <mergeCell ref="C2:Q3"/>
    <mergeCell ref="C4:W4"/>
    <mergeCell ref="C6:G6"/>
    <mergeCell ref="I6:T6"/>
    <mergeCell ref="U6:W7"/>
    <mergeCell ref="C8:G8"/>
    <mergeCell ref="I8:W8"/>
    <mergeCell ref="C10:P10"/>
    <mergeCell ref="Q10:W10"/>
    <mergeCell ref="F11:G11"/>
    <mergeCell ref="S11:W11"/>
    <mergeCell ref="F12:G12"/>
    <mergeCell ref="S12:W12"/>
    <mergeCell ref="F13:G13"/>
    <mergeCell ref="S13:W13"/>
    <mergeCell ref="F14:G14"/>
    <mergeCell ref="S14:W14"/>
    <mergeCell ref="F15:G15"/>
    <mergeCell ref="S15:W15"/>
    <mergeCell ref="F16:G16"/>
    <mergeCell ref="S16:W16"/>
    <mergeCell ref="F17:G17"/>
    <mergeCell ref="S17:W17"/>
    <mergeCell ref="F18:G18"/>
    <mergeCell ref="S18:W18"/>
    <mergeCell ref="F19:G19"/>
    <mergeCell ref="S19:W19"/>
    <mergeCell ref="F20:G20"/>
    <mergeCell ref="S20:W20"/>
    <mergeCell ref="C21:C23"/>
    <mergeCell ref="D21:E23"/>
    <mergeCell ref="F21:H21"/>
    <mergeCell ref="I21:J21"/>
    <mergeCell ref="K21:L21"/>
    <mergeCell ref="O21:P21"/>
    <mergeCell ref="Q21:R21"/>
    <mergeCell ref="S21:U21"/>
    <mergeCell ref="V21:W21"/>
    <mergeCell ref="F22:H22"/>
    <mergeCell ref="I22:J22"/>
    <mergeCell ref="K22:L22"/>
    <mergeCell ref="M22:N22"/>
    <mergeCell ref="O22:P22"/>
    <mergeCell ref="Q22:R22"/>
    <mergeCell ref="M21:N21"/>
    <mergeCell ref="S22:U22"/>
    <mergeCell ref="V22:W22"/>
    <mergeCell ref="F23:H23"/>
    <mergeCell ref="I23:J23"/>
    <mergeCell ref="K23:L23"/>
    <mergeCell ref="M23:N23"/>
    <mergeCell ref="O23:P23"/>
    <mergeCell ref="Q23:R23"/>
    <mergeCell ref="S23:U23"/>
    <mergeCell ref="V23:W23"/>
    <mergeCell ref="F24:G24"/>
    <mergeCell ref="S24:T24"/>
    <mergeCell ref="F25:G25"/>
    <mergeCell ref="S25:T25"/>
    <mergeCell ref="F26:G26"/>
    <mergeCell ref="S26:T26"/>
    <mergeCell ref="F27:G27"/>
    <mergeCell ref="S27:T27"/>
    <mergeCell ref="F28:G28"/>
    <mergeCell ref="S28:T28"/>
    <mergeCell ref="F29:G29"/>
    <mergeCell ref="S29:T29"/>
    <mergeCell ref="F30:G30"/>
    <mergeCell ref="S30:T30"/>
    <mergeCell ref="F31:G31"/>
    <mergeCell ref="S31:T31"/>
    <mergeCell ref="F32:G32"/>
    <mergeCell ref="S32:T32"/>
    <mergeCell ref="F33:G33"/>
    <mergeCell ref="S33:T33"/>
    <mergeCell ref="F34:G34"/>
    <mergeCell ref="V34:V35"/>
    <mergeCell ref="F35:G35"/>
    <mergeCell ref="I35:J35"/>
    <mergeCell ref="K35:L35"/>
    <mergeCell ref="M35:N35"/>
    <mergeCell ref="O35:P35"/>
    <mergeCell ref="Q35:R35"/>
    <mergeCell ref="C49:H49"/>
    <mergeCell ref="S35:T35"/>
    <mergeCell ref="C37:W37"/>
    <mergeCell ref="C38:X38"/>
    <mergeCell ref="C39:F40"/>
    <mergeCell ref="R40:W40"/>
    <mergeCell ref="C41:F43"/>
    <mergeCell ref="R41:X48"/>
    <mergeCell ref="C44:F45"/>
  </mergeCells>
  <phoneticPr fontId="69"/>
  <printOptions horizontalCentered="1"/>
  <pageMargins left="0.11811023622047245" right="0.11811023622047245" top="0.11811023622047245" bottom="0" header="0.31496062992125984" footer="0.19685039370078741"/>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X53"/>
  <sheetViews>
    <sheetView view="pageBreakPreview" topLeftCell="A7" zoomScale="74" zoomScaleNormal="74" zoomScaleSheetLayoutView="74" workbookViewId="0">
      <selection activeCell="H6" sqref="H6"/>
    </sheetView>
  </sheetViews>
  <sheetFormatPr defaultRowHeight="13.5" x14ac:dyDescent="0.15"/>
  <cols>
    <col min="1" max="1" width="2.125" customWidth="1"/>
    <col min="2" max="2" width="1.625" customWidth="1"/>
    <col min="3" max="3" width="8" style="9" customWidth="1"/>
    <col min="4" max="4" width="17.625" customWidth="1"/>
    <col min="5" max="6" width="3.75" customWidth="1"/>
    <col min="7" max="7" width="12.5" customWidth="1"/>
    <col min="8" max="8" width="3.75" customWidth="1"/>
    <col min="9" max="9" width="16.125" customWidth="1"/>
    <col min="10" max="10" width="3.75" customWidth="1"/>
    <col min="11" max="11" width="16.125" customWidth="1"/>
    <col min="12" max="12" width="3.75" customWidth="1"/>
    <col min="13" max="13" width="16" customWidth="1"/>
    <col min="14" max="14" width="3.75" customWidth="1"/>
    <col min="15" max="15" width="16" customWidth="1"/>
    <col min="16" max="16" width="3.75" customWidth="1"/>
    <col min="17" max="17" width="16.125" customWidth="1"/>
    <col min="18" max="18" width="3.75" customWidth="1"/>
    <col min="19" max="19" width="5.625" customWidth="1"/>
    <col min="20" max="20" width="9.875" customWidth="1"/>
    <col min="21" max="21" width="3.75" customWidth="1"/>
    <col min="22" max="22" width="18.625" customWidth="1"/>
    <col min="23" max="24" width="3.75" customWidth="1"/>
  </cols>
  <sheetData>
    <row r="1" spans="1:24" s="1" customFormat="1" ht="44.25" customHeight="1" x14ac:dyDescent="0.35">
      <c r="A1" s="36"/>
      <c r="B1" s="37"/>
      <c r="C1" s="171" t="s">
        <v>4</v>
      </c>
      <c r="D1" s="171"/>
      <c r="E1" s="171"/>
      <c r="F1" s="171"/>
      <c r="G1" s="171"/>
      <c r="H1" s="171"/>
      <c r="I1" s="171"/>
      <c r="J1" s="171"/>
      <c r="K1" s="171"/>
      <c r="L1" s="171"/>
      <c r="M1" s="171"/>
      <c r="N1" s="171"/>
      <c r="O1" s="171"/>
      <c r="P1" s="171"/>
      <c r="Q1" s="171"/>
      <c r="R1" s="172" t="s">
        <v>71</v>
      </c>
      <c r="S1" s="172"/>
      <c r="T1" s="172"/>
      <c r="U1" s="172"/>
      <c r="V1" s="172"/>
      <c r="W1" s="172"/>
      <c r="X1" s="38"/>
    </row>
    <row r="2" spans="1:24" ht="23.25" customHeight="1" x14ac:dyDescent="0.15">
      <c r="A2" s="36"/>
      <c r="B2" s="37"/>
      <c r="C2" s="173" t="s">
        <v>10</v>
      </c>
      <c r="D2" s="173"/>
      <c r="E2" s="173"/>
      <c r="F2" s="173"/>
      <c r="G2" s="173"/>
      <c r="H2" s="173"/>
      <c r="I2" s="173"/>
      <c r="J2" s="173"/>
      <c r="K2" s="173"/>
      <c r="L2" s="173"/>
      <c r="M2" s="173"/>
      <c r="N2" s="173"/>
      <c r="O2" s="173"/>
      <c r="P2" s="173"/>
      <c r="Q2" s="173"/>
      <c r="R2" s="172"/>
      <c r="S2" s="172"/>
      <c r="T2" s="172"/>
      <c r="U2" s="172"/>
      <c r="V2" s="172"/>
      <c r="W2" s="172"/>
      <c r="X2" s="38"/>
    </row>
    <row r="3" spans="1:24" s="5" customFormat="1" ht="33.75" customHeight="1" x14ac:dyDescent="0.15">
      <c r="A3" s="40"/>
      <c r="B3" s="41"/>
      <c r="C3" s="173"/>
      <c r="D3" s="173"/>
      <c r="E3" s="173"/>
      <c r="F3" s="173"/>
      <c r="G3" s="173"/>
      <c r="H3" s="173"/>
      <c r="I3" s="173"/>
      <c r="J3" s="173"/>
      <c r="K3" s="173"/>
      <c r="L3" s="173"/>
      <c r="M3" s="173"/>
      <c r="N3" s="173"/>
      <c r="O3" s="173"/>
      <c r="P3" s="173"/>
      <c r="Q3" s="173"/>
      <c r="R3" s="172"/>
      <c r="S3" s="172"/>
      <c r="T3" s="172"/>
      <c r="U3" s="172"/>
      <c r="V3" s="172"/>
      <c r="W3" s="172"/>
      <c r="X3" s="42"/>
    </row>
    <row r="4" spans="1:24" s="4" customFormat="1" ht="92.25" customHeight="1" x14ac:dyDescent="0.15">
      <c r="A4" s="43"/>
      <c r="B4" s="44"/>
      <c r="C4" s="174" t="s">
        <v>54</v>
      </c>
      <c r="D4" s="174"/>
      <c r="E4" s="174"/>
      <c r="F4" s="174"/>
      <c r="G4" s="174"/>
      <c r="H4" s="174"/>
      <c r="I4" s="174"/>
      <c r="J4" s="174"/>
      <c r="K4" s="174"/>
      <c r="L4" s="174"/>
      <c r="M4" s="174"/>
      <c r="N4" s="174"/>
      <c r="O4" s="174"/>
      <c r="P4" s="174"/>
      <c r="Q4" s="174"/>
      <c r="R4" s="174"/>
      <c r="S4" s="174"/>
      <c r="T4" s="174"/>
      <c r="U4" s="174"/>
      <c r="V4" s="174"/>
      <c r="W4" s="174"/>
      <c r="X4" s="44"/>
    </row>
    <row r="5" spans="1:24" s="4" customFormat="1" ht="7.5" customHeight="1" thickBot="1" x14ac:dyDescent="0.2">
      <c r="A5" s="43"/>
      <c r="B5" s="44"/>
      <c r="C5" s="45"/>
      <c r="D5" s="45"/>
      <c r="E5" s="45"/>
      <c r="F5" s="45"/>
      <c r="G5" s="45"/>
      <c r="H5" s="45"/>
      <c r="I5" s="45"/>
      <c r="J5" s="45"/>
      <c r="K5" s="45"/>
      <c r="L5" s="45"/>
      <c r="M5" s="45"/>
      <c r="N5" s="45"/>
      <c r="O5" s="45"/>
      <c r="P5" s="45"/>
      <c r="Q5" s="45"/>
      <c r="R5" s="45"/>
      <c r="S5" s="45"/>
      <c r="T5" s="45"/>
      <c r="U5" s="45"/>
      <c r="V5" s="45"/>
      <c r="W5" s="45"/>
      <c r="X5" s="44"/>
    </row>
    <row r="6" spans="1:24" ht="22.5" customHeight="1" thickTop="1" thickBot="1" x14ac:dyDescent="0.2">
      <c r="A6" s="37"/>
      <c r="B6" s="44"/>
      <c r="C6" s="175" t="s">
        <v>61</v>
      </c>
      <c r="D6" s="176"/>
      <c r="E6" s="176"/>
      <c r="F6" s="176"/>
      <c r="G6" s="177"/>
      <c r="H6" s="100"/>
      <c r="I6" s="168" t="s">
        <v>50</v>
      </c>
      <c r="J6" s="169"/>
      <c r="K6" s="169"/>
      <c r="L6" s="169"/>
      <c r="M6" s="169"/>
      <c r="N6" s="169"/>
      <c r="O6" s="169"/>
      <c r="P6" s="169"/>
      <c r="Q6" s="169"/>
      <c r="R6" s="169"/>
      <c r="S6" s="169"/>
      <c r="T6" s="169"/>
      <c r="U6" s="178" t="s">
        <v>64</v>
      </c>
      <c r="V6" s="178"/>
      <c r="W6" s="178"/>
      <c r="X6" s="37"/>
    </row>
    <row r="7" spans="1:24" ht="7.5" customHeight="1" thickTop="1" thickBot="1" x14ac:dyDescent="0.2">
      <c r="A7" s="36"/>
      <c r="B7" s="37"/>
      <c r="C7" s="46"/>
      <c r="D7" s="46"/>
      <c r="E7" s="46"/>
      <c r="F7" s="46"/>
      <c r="G7" s="46"/>
      <c r="H7" s="47"/>
      <c r="I7" s="47"/>
      <c r="J7" s="47"/>
      <c r="K7" s="47"/>
      <c r="L7" s="47"/>
      <c r="M7" s="47"/>
      <c r="N7" s="47"/>
      <c r="O7" s="47"/>
      <c r="P7" s="47"/>
      <c r="Q7" s="47"/>
      <c r="R7" s="47"/>
      <c r="S7" s="47"/>
      <c r="T7" s="47"/>
      <c r="U7" s="178"/>
      <c r="V7" s="178"/>
      <c r="W7" s="178"/>
      <c r="X7" s="37"/>
    </row>
    <row r="8" spans="1:24" ht="24.75" customHeight="1" thickTop="1" thickBot="1" x14ac:dyDescent="0.25">
      <c r="A8" s="36"/>
      <c r="B8" s="36"/>
      <c r="C8" s="166" t="s">
        <v>62</v>
      </c>
      <c r="D8" s="167"/>
      <c r="E8" s="167"/>
      <c r="F8" s="167"/>
      <c r="G8" s="167"/>
      <c r="H8" s="100">
        <v>3</v>
      </c>
      <c r="I8" s="168" t="s">
        <v>60</v>
      </c>
      <c r="J8" s="169"/>
      <c r="K8" s="169"/>
      <c r="L8" s="169"/>
      <c r="M8" s="169"/>
      <c r="N8" s="169"/>
      <c r="O8" s="169"/>
      <c r="P8" s="169"/>
      <c r="Q8" s="169"/>
      <c r="R8" s="169"/>
      <c r="S8" s="169"/>
      <c r="T8" s="169"/>
      <c r="U8" s="169"/>
      <c r="V8" s="169"/>
      <c r="W8" s="169"/>
      <c r="X8" s="49"/>
    </row>
    <row r="9" spans="1:24" ht="3" customHeight="1" thickTop="1" x14ac:dyDescent="0.15">
      <c r="A9" s="36"/>
      <c r="B9" s="37"/>
      <c r="C9" s="50"/>
      <c r="D9" s="50"/>
      <c r="E9" s="51"/>
      <c r="F9" s="51"/>
      <c r="G9" s="48"/>
      <c r="H9" s="48"/>
      <c r="I9" s="48"/>
      <c r="J9" s="52"/>
      <c r="K9" s="52"/>
      <c r="L9" s="52"/>
      <c r="M9" s="52"/>
      <c r="N9" s="52"/>
      <c r="O9" s="52"/>
      <c r="P9" s="52"/>
      <c r="Q9" s="52"/>
      <c r="R9" s="52"/>
      <c r="S9" s="52"/>
      <c r="T9" s="48"/>
      <c r="U9" s="48"/>
      <c r="V9" s="48"/>
      <c r="W9" s="48"/>
      <c r="X9" s="53"/>
    </row>
    <row r="10" spans="1:24" ht="24.75" customHeight="1" thickBot="1" x14ac:dyDescent="0.2">
      <c r="A10" s="54"/>
      <c r="B10" s="55"/>
      <c r="C10" s="167" t="s">
        <v>57</v>
      </c>
      <c r="D10" s="167"/>
      <c r="E10" s="167"/>
      <c r="F10" s="167"/>
      <c r="G10" s="167"/>
      <c r="H10" s="167"/>
      <c r="I10" s="167"/>
      <c r="J10" s="167"/>
      <c r="K10" s="167"/>
      <c r="L10" s="167"/>
      <c r="M10" s="167"/>
      <c r="N10" s="167"/>
      <c r="O10" s="167"/>
      <c r="P10" s="167"/>
      <c r="Q10" s="170" t="s">
        <v>44</v>
      </c>
      <c r="R10" s="170"/>
      <c r="S10" s="170"/>
      <c r="T10" s="170"/>
      <c r="U10" s="170"/>
      <c r="V10" s="170"/>
      <c r="W10" s="170"/>
      <c r="X10" s="53"/>
    </row>
    <row r="11" spans="1:24" s="35" customFormat="1" ht="24" hidden="1" customHeight="1" x14ac:dyDescent="0.15">
      <c r="A11" s="54"/>
      <c r="B11" s="55">
        <v>1</v>
      </c>
      <c r="C11" s="56">
        <f t="shared" ref="C11:C20" si="0">ROUND(D24*0.3,0)</f>
        <v>0</v>
      </c>
      <c r="D11" s="57">
        <f>ROUND(D24*0.3,-1)</f>
        <v>0</v>
      </c>
      <c r="E11" s="58" t="s">
        <v>45</v>
      </c>
      <c r="F11" s="162">
        <f>IF(C11&gt;252600,ROUND(252600+(D24-842000)*1%,0),0)</f>
        <v>0</v>
      </c>
      <c r="G11" s="162"/>
      <c r="H11" s="58" t="s">
        <v>46</v>
      </c>
      <c r="I11" s="59">
        <f>IF(C11&gt;167400,ROUND(167400+(D24-558000)*0.01,0),0)</f>
        <v>0</v>
      </c>
      <c r="J11" s="58" t="s">
        <v>47</v>
      </c>
      <c r="K11" s="59">
        <f>IF(C11&gt;80100,ROUND(80100+(D24-267000)*0.01,0),0)</f>
        <v>0</v>
      </c>
      <c r="L11" s="58" t="s">
        <v>48</v>
      </c>
      <c r="M11" s="59">
        <f>IF(C11&gt;57600,57600,0)</f>
        <v>0</v>
      </c>
      <c r="N11" s="58" t="s">
        <v>49</v>
      </c>
      <c r="O11" s="59">
        <f>IF(C11&gt;35400,35400,0)</f>
        <v>0</v>
      </c>
      <c r="P11" s="60"/>
      <c r="Q11" s="61"/>
      <c r="R11" s="62"/>
      <c r="S11" s="163" t="s">
        <v>44</v>
      </c>
      <c r="T11" s="163"/>
      <c r="U11" s="163"/>
      <c r="V11" s="163"/>
      <c r="W11" s="163"/>
      <c r="X11" s="63"/>
    </row>
    <row r="12" spans="1:24" s="35" customFormat="1" ht="24" hidden="1" customHeight="1" x14ac:dyDescent="0.15">
      <c r="A12" s="54"/>
      <c r="B12" s="55"/>
      <c r="C12" s="56">
        <f t="shared" si="0"/>
        <v>0</v>
      </c>
      <c r="D12" s="57">
        <f>ROUND(D25*0.3,-1)</f>
        <v>0</v>
      </c>
      <c r="E12" s="58">
        <v>2</v>
      </c>
      <c r="F12" s="162">
        <f t="shared" ref="F12:F20" si="1">IF(C12&gt;252600,ROUND(252600+(D25-842000)*1%,0),0)</f>
        <v>0</v>
      </c>
      <c r="G12" s="162"/>
      <c r="H12" s="58" t="s">
        <v>46</v>
      </c>
      <c r="I12" s="59">
        <f t="shared" ref="I12:I20" si="2">IF(C12&gt;167400,ROUND(167400+(D25-558000)*0.01,0),0)</f>
        <v>0</v>
      </c>
      <c r="J12" s="58" t="s">
        <v>47</v>
      </c>
      <c r="K12" s="59">
        <f t="shared" ref="K12:K20" si="3">IF(C12&gt;80100,ROUND(80100+(D25-267000)*0.01,0),0)</f>
        <v>0</v>
      </c>
      <c r="L12" s="58" t="s">
        <v>48</v>
      </c>
      <c r="M12" s="59">
        <f t="shared" ref="M12:M20" si="4">IF(C12&gt;57600,57600,0)</f>
        <v>0</v>
      </c>
      <c r="N12" s="58" t="s">
        <v>49</v>
      </c>
      <c r="O12" s="59">
        <f t="shared" ref="O12:O20" si="5">IF(C12&gt;35400,35400,0)</f>
        <v>0</v>
      </c>
      <c r="P12" s="60"/>
      <c r="Q12" s="64"/>
      <c r="R12" s="62"/>
      <c r="S12" s="163" t="s">
        <v>44</v>
      </c>
      <c r="T12" s="163"/>
      <c r="U12" s="163"/>
      <c r="V12" s="163"/>
      <c r="W12" s="163"/>
      <c r="X12" s="63"/>
    </row>
    <row r="13" spans="1:24" s="35" customFormat="1" ht="24" hidden="1" customHeight="1" x14ac:dyDescent="0.15">
      <c r="A13" s="54"/>
      <c r="B13" s="55"/>
      <c r="C13" s="56">
        <f t="shared" si="0"/>
        <v>0</v>
      </c>
      <c r="D13" s="57">
        <f t="shared" ref="D13:D20" si="6">ROUND(D26*0.3,-1)</f>
        <v>0</v>
      </c>
      <c r="E13" s="58">
        <v>3</v>
      </c>
      <c r="F13" s="162">
        <f t="shared" si="1"/>
        <v>0</v>
      </c>
      <c r="G13" s="162"/>
      <c r="H13" s="58" t="s">
        <v>46</v>
      </c>
      <c r="I13" s="59">
        <f t="shared" si="2"/>
        <v>0</v>
      </c>
      <c r="J13" s="58" t="s">
        <v>47</v>
      </c>
      <c r="K13" s="59">
        <f t="shared" si="3"/>
        <v>0</v>
      </c>
      <c r="L13" s="58" t="s">
        <v>48</v>
      </c>
      <c r="M13" s="59">
        <f t="shared" si="4"/>
        <v>0</v>
      </c>
      <c r="N13" s="58" t="s">
        <v>49</v>
      </c>
      <c r="O13" s="59">
        <f t="shared" si="5"/>
        <v>0</v>
      </c>
      <c r="P13" s="60"/>
      <c r="Q13" s="64"/>
      <c r="R13" s="62"/>
      <c r="S13" s="163" t="s">
        <v>44</v>
      </c>
      <c r="T13" s="163"/>
      <c r="U13" s="163"/>
      <c r="V13" s="163"/>
      <c r="W13" s="163"/>
      <c r="X13" s="63"/>
    </row>
    <row r="14" spans="1:24" s="35" customFormat="1" ht="24" hidden="1" customHeight="1" x14ac:dyDescent="0.15">
      <c r="A14" s="54"/>
      <c r="B14" s="55"/>
      <c r="C14" s="56">
        <f t="shared" si="0"/>
        <v>0</v>
      </c>
      <c r="D14" s="57">
        <f t="shared" si="6"/>
        <v>0</v>
      </c>
      <c r="E14" s="58">
        <v>4</v>
      </c>
      <c r="F14" s="162">
        <f t="shared" si="1"/>
        <v>0</v>
      </c>
      <c r="G14" s="162"/>
      <c r="H14" s="58" t="s">
        <v>46</v>
      </c>
      <c r="I14" s="59">
        <f t="shared" si="2"/>
        <v>0</v>
      </c>
      <c r="J14" s="58" t="s">
        <v>47</v>
      </c>
      <c r="K14" s="59">
        <f t="shared" si="3"/>
        <v>0</v>
      </c>
      <c r="L14" s="58" t="s">
        <v>48</v>
      </c>
      <c r="M14" s="59">
        <f t="shared" si="4"/>
        <v>0</v>
      </c>
      <c r="N14" s="58" t="s">
        <v>49</v>
      </c>
      <c r="O14" s="59">
        <f t="shared" si="5"/>
        <v>0</v>
      </c>
      <c r="P14" s="60"/>
      <c r="Q14" s="64"/>
      <c r="R14" s="62"/>
      <c r="S14" s="163" t="s">
        <v>44</v>
      </c>
      <c r="T14" s="163"/>
      <c r="U14" s="163"/>
      <c r="V14" s="163"/>
      <c r="W14" s="163"/>
      <c r="X14" s="63"/>
    </row>
    <row r="15" spans="1:24" s="35" customFormat="1" ht="24" hidden="1" customHeight="1" x14ac:dyDescent="0.15">
      <c r="A15" s="54"/>
      <c r="B15" s="55"/>
      <c r="C15" s="56">
        <f t="shared" si="0"/>
        <v>0</v>
      </c>
      <c r="D15" s="57">
        <f t="shared" si="6"/>
        <v>0</v>
      </c>
      <c r="E15" s="58">
        <v>5</v>
      </c>
      <c r="F15" s="162">
        <f t="shared" si="1"/>
        <v>0</v>
      </c>
      <c r="G15" s="162"/>
      <c r="H15" s="58" t="s">
        <v>46</v>
      </c>
      <c r="I15" s="59">
        <f t="shared" si="2"/>
        <v>0</v>
      </c>
      <c r="J15" s="58" t="s">
        <v>47</v>
      </c>
      <c r="K15" s="59">
        <f t="shared" si="3"/>
        <v>0</v>
      </c>
      <c r="L15" s="58" t="s">
        <v>48</v>
      </c>
      <c r="M15" s="59">
        <f t="shared" si="4"/>
        <v>0</v>
      </c>
      <c r="N15" s="58" t="s">
        <v>49</v>
      </c>
      <c r="O15" s="59">
        <f t="shared" si="5"/>
        <v>0</v>
      </c>
      <c r="P15" s="60"/>
      <c r="Q15" s="64"/>
      <c r="R15" s="62"/>
      <c r="S15" s="163" t="s">
        <v>44</v>
      </c>
      <c r="T15" s="163"/>
      <c r="U15" s="163"/>
      <c r="V15" s="163"/>
      <c r="W15" s="163"/>
      <c r="X15" s="63"/>
    </row>
    <row r="16" spans="1:24" s="35" customFormat="1" ht="24" hidden="1" customHeight="1" x14ac:dyDescent="0.15">
      <c r="A16" s="54"/>
      <c r="B16" s="55"/>
      <c r="C16" s="56">
        <f t="shared" si="0"/>
        <v>0</v>
      </c>
      <c r="D16" s="57">
        <f t="shared" si="6"/>
        <v>0</v>
      </c>
      <c r="E16" s="58">
        <v>6</v>
      </c>
      <c r="F16" s="162">
        <f t="shared" si="1"/>
        <v>0</v>
      </c>
      <c r="G16" s="162"/>
      <c r="H16" s="58" t="s">
        <v>46</v>
      </c>
      <c r="I16" s="59">
        <f t="shared" si="2"/>
        <v>0</v>
      </c>
      <c r="J16" s="58" t="s">
        <v>47</v>
      </c>
      <c r="K16" s="59">
        <f t="shared" si="3"/>
        <v>0</v>
      </c>
      <c r="L16" s="58" t="s">
        <v>48</v>
      </c>
      <c r="M16" s="59">
        <f t="shared" si="4"/>
        <v>0</v>
      </c>
      <c r="N16" s="58" t="s">
        <v>49</v>
      </c>
      <c r="O16" s="59">
        <f t="shared" si="5"/>
        <v>0</v>
      </c>
      <c r="P16" s="60"/>
      <c r="Q16" s="64"/>
      <c r="R16" s="62"/>
      <c r="S16" s="163" t="s">
        <v>44</v>
      </c>
      <c r="T16" s="163"/>
      <c r="U16" s="163"/>
      <c r="V16" s="163"/>
      <c r="W16" s="163"/>
      <c r="X16" s="63"/>
    </row>
    <row r="17" spans="1:24" s="35" customFormat="1" ht="24" hidden="1" customHeight="1" x14ac:dyDescent="0.15">
      <c r="A17" s="54"/>
      <c r="B17" s="55"/>
      <c r="C17" s="56">
        <f t="shared" si="0"/>
        <v>0</v>
      </c>
      <c r="D17" s="57">
        <f t="shared" si="6"/>
        <v>0</v>
      </c>
      <c r="E17" s="58">
        <v>7</v>
      </c>
      <c r="F17" s="162">
        <f t="shared" si="1"/>
        <v>0</v>
      </c>
      <c r="G17" s="162"/>
      <c r="H17" s="58" t="s">
        <v>46</v>
      </c>
      <c r="I17" s="59">
        <f t="shared" si="2"/>
        <v>0</v>
      </c>
      <c r="J17" s="58" t="s">
        <v>47</v>
      </c>
      <c r="K17" s="59">
        <f t="shared" si="3"/>
        <v>0</v>
      </c>
      <c r="L17" s="58" t="s">
        <v>48</v>
      </c>
      <c r="M17" s="59">
        <f t="shared" si="4"/>
        <v>0</v>
      </c>
      <c r="N17" s="58" t="s">
        <v>49</v>
      </c>
      <c r="O17" s="59">
        <f t="shared" si="5"/>
        <v>0</v>
      </c>
      <c r="P17" s="60"/>
      <c r="Q17" s="64"/>
      <c r="R17" s="62"/>
      <c r="S17" s="163" t="s">
        <v>44</v>
      </c>
      <c r="T17" s="163"/>
      <c r="U17" s="163"/>
      <c r="V17" s="163"/>
      <c r="W17" s="163"/>
      <c r="X17" s="63"/>
    </row>
    <row r="18" spans="1:24" s="35" customFormat="1" ht="24" hidden="1" customHeight="1" x14ac:dyDescent="0.15">
      <c r="A18" s="54"/>
      <c r="B18" s="55"/>
      <c r="C18" s="56">
        <f t="shared" si="0"/>
        <v>0</v>
      </c>
      <c r="D18" s="57">
        <f t="shared" si="6"/>
        <v>0</v>
      </c>
      <c r="E18" s="58">
        <v>8</v>
      </c>
      <c r="F18" s="162">
        <f t="shared" si="1"/>
        <v>0</v>
      </c>
      <c r="G18" s="162"/>
      <c r="H18" s="58" t="s">
        <v>46</v>
      </c>
      <c r="I18" s="59">
        <f t="shared" si="2"/>
        <v>0</v>
      </c>
      <c r="J18" s="58" t="s">
        <v>47</v>
      </c>
      <c r="K18" s="59">
        <f t="shared" si="3"/>
        <v>0</v>
      </c>
      <c r="L18" s="58" t="s">
        <v>48</v>
      </c>
      <c r="M18" s="59">
        <f t="shared" si="4"/>
        <v>0</v>
      </c>
      <c r="N18" s="58" t="s">
        <v>49</v>
      </c>
      <c r="O18" s="59">
        <f t="shared" si="5"/>
        <v>0</v>
      </c>
      <c r="P18" s="60"/>
      <c r="Q18" s="64"/>
      <c r="R18" s="62"/>
      <c r="S18" s="163" t="s">
        <v>44</v>
      </c>
      <c r="T18" s="163"/>
      <c r="U18" s="163"/>
      <c r="V18" s="163"/>
      <c r="W18" s="163"/>
      <c r="X18" s="63"/>
    </row>
    <row r="19" spans="1:24" s="35" customFormat="1" ht="24" hidden="1" customHeight="1" x14ac:dyDescent="0.15">
      <c r="A19" s="54"/>
      <c r="B19" s="55"/>
      <c r="C19" s="56">
        <f t="shared" si="0"/>
        <v>0</v>
      </c>
      <c r="D19" s="57">
        <f t="shared" si="6"/>
        <v>0</v>
      </c>
      <c r="E19" s="58">
        <v>9</v>
      </c>
      <c r="F19" s="162">
        <f t="shared" si="1"/>
        <v>0</v>
      </c>
      <c r="G19" s="162"/>
      <c r="H19" s="58" t="s">
        <v>46</v>
      </c>
      <c r="I19" s="59">
        <f t="shared" si="2"/>
        <v>0</v>
      </c>
      <c r="J19" s="58" t="s">
        <v>47</v>
      </c>
      <c r="K19" s="59">
        <f t="shared" si="3"/>
        <v>0</v>
      </c>
      <c r="L19" s="58" t="s">
        <v>48</v>
      </c>
      <c r="M19" s="59">
        <f t="shared" si="4"/>
        <v>0</v>
      </c>
      <c r="N19" s="58" t="s">
        <v>49</v>
      </c>
      <c r="O19" s="59">
        <f t="shared" si="5"/>
        <v>0</v>
      </c>
      <c r="P19" s="60"/>
      <c r="Q19" s="64"/>
      <c r="R19" s="62"/>
      <c r="S19" s="163" t="s">
        <v>44</v>
      </c>
      <c r="T19" s="163"/>
      <c r="U19" s="163"/>
      <c r="V19" s="163"/>
      <c r="W19" s="163"/>
      <c r="X19" s="63"/>
    </row>
    <row r="20" spans="1:24" s="35" customFormat="1" ht="24" hidden="1" customHeight="1" thickBot="1" x14ac:dyDescent="0.2">
      <c r="A20" s="54"/>
      <c r="B20" s="55"/>
      <c r="C20" s="65">
        <f t="shared" si="0"/>
        <v>0</v>
      </c>
      <c r="D20" s="66">
        <f t="shared" si="6"/>
        <v>0</v>
      </c>
      <c r="E20" s="67">
        <v>10</v>
      </c>
      <c r="F20" s="164">
        <f t="shared" si="1"/>
        <v>0</v>
      </c>
      <c r="G20" s="164"/>
      <c r="H20" s="67" t="s">
        <v>51</v>
      </c>
      <c r="I20" s="68">
        <f t="shared" si="2"/>
        <v>0</v>
      </c>
      <c r="J20" s="67" t="s">
        <v>47</v>
      </c>
      <c r="K20" s="68">
        <f t="shared" si="3"/>
        <v>0</v>
      </c>
      <c r="L20" s="67" t="s">
        <v>48</v>
      </c>
      <c r="M20" s="68">
        <f t="shared" si="4"/>
        <v>0</v>
      </c>
      <c r="N20" s="67" t="s">
        <v>49</v>
      </c>
      <c r="O20" s="68">
        <f t="shared" si="5"/>
        <v>0</v>
      </c>
      <c r="P20" s="69"/>
      <c r="Q20" s="70"/>
      <c r="R20" s="71"/>
      <c r="S20" s="165" t="s">
        <v>44</v>
      </c>
      <c r="T20" s="165"/>
      <c r="U20" s="165"/>
      <c r="V20" s="165"/>
      <c r="W20" s="165"/>
      <c r="X20" s="63"/>
    </row>
    <row r="21" spans="1:24" ht="22.5" customHeight="1" x14ac:dyDescent="0.2">
      <c r="A21" s="36"/>
      <c r="B21" s="39"/>
      <c r="C21" s="152" t="s">
        <v>0</v>
      </c>
      <c r="D21" s="155" t="s">
        <v>52</v>
      </c>
      <c r="E21" s="156"/>
      <c r="F21" s="139" t="s">
        <v>9</v>
      </c>
      <c r="G21" s="160"/>
      <c r="H21" s="141"/>
      <c r="I21" s="161" t="s">
        <v>11</v>
      </c>
      <c r="J21" s="144"/>
      <c r="K21" s="139" t="s">
        <v>23</v>
      </c>
      <c r="L21" s="141"/>
      <c r="M21" s="139" t="s">
        <v>23</v>
      </c>
      <c r="N21" s="140"/>
      <c r="O21" s="139" t="s">
        <v>24</v>
      </c>
      <c r="P21" s="140"/>
      <c r="Q21" s="139" t="s">
        <v>24</v>
      </c>
      <c r="R21" s="141"/>
      <c r="S21" s="142" t="s">
        <v>25</v>
      </c>
      <c r="T21" s="143"/>
      <c r="U21" s="144"/>
      <c r="V21" s="145" t="s">
        <v>26</v>
      </c>
      <c r="W21" s="146"/>
      <c r="X21" s="72"/>
    </row>
    <row r="22" spans="1:24" ht="22.5" customHeight="1" x14ac:dyDescent="0.15">
      <c r="A22" s="36"/>
      <c r="B22" s="39"/>
      <c r="C22" s="153"/>
      <c r="D22" s="157"/>
      <c r="E22" s="158"/>
      <c r="F22" s="147" t="s">
        <v>31</v>
      </c>
      <c r="G22" s="148"/>
      <c r="H22" s="149"/>
      <c r="I22" s="150" t="s">
        <v>53</v>
      </c>
      <c r="J22" s="151"/>
      <c r="K22" s="150" t="s">
        <v>32</v>
      </c>
      <c r="L22" s="151"/>
      <c r="M22" s="124" t="s">
        <v>34</v>
      </c>
      <c r="N22" s="126"/>
      <c r="O22" s="124" t="s">
        <v>35</v>
      </c>
      <c r="P22" s="126"/>
      <c r="Q22" s="124" t="s">
        <v>34</v>
      </c>
      <c r="R22" s="126"/>
      <c r="S22" s="124" t="s">
        <v>36</v>
      </c>
      <c r="T22" s="125"/>
      <c r="U22" s="126"/>
      <c r="V22" s="127" t="s">
        <v>33</v>
      </c>
      <c r="W22" s="128"/>
      <c r="X22" s="72"/>
    </row>
    <row r="23" spans="1:24" s="10" customFormat="1" ht="15" customHeight="1" thickBot="1" x14ac:dyDescent="0.2">
      <c r="A23" s="73"/>
      <c r="B23" s="74"/>
      <c r="C23" s="154"/>
      <c r="D23" s="159"/>
      <c r="E23" s="158"/>
      <c r="F23" s="129" t="s">
        <v>22</v>
      </c>
      <c r="G23" s="130"/>
      <c r="H23" s="131"/>
      <c r="I23" s="132"/>
      <c r="J23" s="133"/>
      <c r="K23" s="129" t="s">
        <v>17</v>
      </c>
      <c r="L23" s="131"/>
      <c r="M23" s="134" t="s">
        <v>28</v>
      </c>
      <c r="N23" s="135"/>
      <c r="O23" s="129" t="s">
        <v>21</v>
      </c>
      <c r="P23" s="133"/>
      <c r="Q23" s="136" t="s">
        <v>29</v>
      </c>
      <c r="R23" s="137"/>
      <c r="S23" s="129" t="s">
        <v>27</v>
      </c>
      <c r="T23" s="130"/>
      <c r="U23" s="131"/>
      <c r="V23" s="136" t="s">
        <v>30</v>
      </c>
      <c r="W23" s="138"/>
      <c r="X23" s="75"/>
    </row>
    <row r="24" spans="1:24" ht="22.5" customHeight="1" thickTop="1" thickBot="1" x14ac:dyDescent="0.2">
      <c r="A24" s="36"/>
      <c r="B24" s="39"/>
      <c r="C24" s="76">
        <v>1</v>
      </c>
      <c r="D24" s="101">
        <v>0</v>
      </c>
      <c r="E24" s="77" t="s">
        <v>1</v>
      </c>
      <c r="F24" s="114">
        <f>IF(H$8=1,IF(F11&gt;0,F11,D11),IF(H$8=2,IF(I11&gt;0,I11,D11),IF(H$8=3,IF(K11&gt;0,K11,D11),IF(H$8=4,IF(M11&gt;0,M11,D11),IF(H$8=5,IF(O11&gt;0,O11,D11),IF(H$8=0,0,D24))))))</f>
        <v>0</v>
      </c>
      <c r="G24" s="115"/>
      <c r="H24" s="17" t="s">
        <v>1</v>
      </c>
      <c r="I24" s="18">
        <f>IF(D11&gt;F24,C11-F24,0)</f>
        <v>0</v>
      </c>
      <c r="J24" s="17" t="s">
        <v>1</v>
      </c>
      <c r="K24" s="19">
        <f>IF(H$6=1,IF(H$8&lt;3,IF(F24&gt;50000,ROUNDDOWN(F24-50000,-2),0),IF(H$8&gt;2,IF(F24&gt;25000,ROUNDDOWN(F24-25000,-2),0))),0)</f>
        <v>0</v>
      </c>
      <c r="L24" s="17" t="s">
        <v>1</v>
      </c>
      <c r="M24" s="20">
        <f>IF(H$6=1,F24-K24,0)</f>
        <v>0</v>
      </c>
      <c r="N24" s="17" t="s">
        <v>1</v>
      </c>
      <c r="O24" s="20">
        <f>IF(H$6=1,IF(M24&gt;2500,ROUNDDOWN((M24-2500)*0.92,-1),0),IF(F24&gt;2500,ROUNDDOWN((F24-2500)*0.92,-1),0))</f>
        <v>0</v>
      </c>
      <c r="P24" s="17" t="s">
        <v>1</v>
      </c>
      <c r="Q24" s="33">
        <f>IF(M24&gt;0,M24-O24,F24-O24)</f>
        <v>0</v>
      </c>
      <c r="R24" s="17" t="s">
        <v>1</v>
      </c>
      <c r="S24" s="116">
        <f>IF(Q24&gt;3000,3000,Q24)</f>
        <v>0</v>
      </c>
      <c r="T24" s="117"/>
      <c r="U24" s="17" t="s">
        <v>1</v>
      </c>
      <c r="V24" s="19">
        <f>IF(Q24&gt;S24,Q24-S24,0)</f>
        <v>0</v>
      </c>
      <c r="W24" s="21" t="s">
        <v>1</v>
      </c>
      <c r="X24" s="39"/>
    </row>
    <row r="25" spans="1:24" ht="22.5" customHeight="1" thickTop="1" thickBot="1" x14ac:dyDescent="0.2">
      <c r="A25" s="36"/>
      <c r="B25" s="39"/>
      <c r="C25" s="76">
        <v>2</v>
      </c>
      <c r="D25" s="101">
        <v>0</v>
      </c>
      <c r="E25" s="77" t="s">
        <v>1</v>
      </c>
      <c r="F25" s="114">
        <f t="shared" ref="F25:F33" si="7">IF(H$8=1,IF(F12&gt;0,F12,D12),IF(H$8=2,IF(I12&gt;0,I12,D12),IF(H$8=3,IF(K12&gt;0,K12,D12),IF(H$8=4,IF(M12&gt;0,M12,D12),IF(H$8=5,IF(O12&gt;0,O12,D12),IF(H$8=0,0,D25))))))</f>
        <v>0</v>
      </c>
      <c r="G25" s="115"/>
      <c r="H25" s="17" t="s">
        <v>1</v>
      </c>
      <c r="I25" s="18">
        <f t="shared" ref="I25:I33" si="8">IF(D12&gt;F25,C12-F25,0)</f>
        <v>0</v>
      </c>
      <c r="J25" s="17" t="s">
        <v>1</v>
      </c>
      <c r="K25" s="19">
        <f t="shared" ref="K25:K33" si="9">IF(H$6=1,IF(H$8&lt;3,IF(F25&gt;50000,ROUNDDOWN(F25-50000,-2),0),IF(H$8&gt;2,IF(F25&gt;25000,ROUNDDOWN(F25-25000,-2),0))),0)</f>
        <v>0</v>
      </c>
      <c r="L25" s="17" t="s">
        <v>1</v>
      </c>
      <c r="M25" s="20">
        <f t="shared" ref="M25:M33" si="10">IF(H$6=1,F25-K25,0)</f>
        <v>0</v>
      </c>
      <c r="N25" s="17" t="s">
        <v>1</v>
      </c>
      <c r="O25" s="20">
        <f t="shared" ref="O25:O33" si="11">IF(H$6=1,IF(M25&gt;2500,ROUNDDOWN((M25-2500)*0.92,-1),0),IF(F25&gt;2500,ROUNDDOWN((F25-2500)*0.92,-1),0))</f>
        <v>0</v>
      </c>
      <c r="P25" s="17" t="s">
        <v>1</v>
      </c>
      <c r="Q25" s="33">
        <f t="shared" ref="Q25:Q33" si="12">IF(M25&gt;0,M25-O25,F25-O25)</f>
        <v>0</v>
      </c>
      <c r="R25" s="17" t="s">
        <v>1</v>
      </c>
      <c r="S25" s="116">
        <f t="shared" ref="S25:S33" si="13">IF(Q25&gt;3000,3000,Q25)</f>
        <v>0</v>
      </c>
      <c r="T25" s="117"/>
      <c r="U25" s="17" t="s">
        <v>1</v>
      </c>
      <c r="V25" s="19">
        <f t="shared" ref="V25:V33" si="14">IF(Q25&gt;S25,Q25-S25,0)</f>
        <v>0</v>
      </c>
      <c r="W25" s="21" t="s">
        <v>1</v>
      </c>
      <c r="X25" s="39"/>
    </row>
    <row r="26" spans="1:24" ht="22.5" customHeight="1" thickTop="1" thickBot="1" x14ac:dyDescent="0.2">
      <c r="A26" s="36"/>
      <c r="B26" s="39"/>
      <c r="C26" s="76">
        <v>3</v>
      </c>
      <c r="D26" s="101">
        <v>0</v>
      </c>
      <c r="E26" s="77" t="s">
        <v>1</v>
      </c>
      <c r="F26" s="114">
        <f t="shared" si="7"/>
        <v>0</v>
      </c>
      <c r="G26" s="115"/>
      <c r="H26" s="17" t="s">
        <v>1</v>
      </c>
      <c r="I26" s="18">
        <f t="shared" si="8"/>
        <v>0</v>
      </c>
      <c r="J26" s="17" t="s">
        <v>1</v>
      </c>
      <c r="K26" s="19">
        <f t="shared" si="9"/>
        <v>0</v>
      </c>
      <c r="L26" s="17" t="s">
        <v>1</v>
      </c>
      <c r="M26" s="20">
        <f t="shared" si="10"/>
        <v>0</v>
      </c>
      <c r="N26" s="17" t="s">
        <v>1</v>
      </c>
      <c r="O26" s="20">
        <f t="shared" si="11"/>
        <v>0</v>
      </c>
      <c r="P26" s="17" t="s">
        <v>1</v>
      </c>
      <c r="Q26" s="33">
        <f t="shared" si="12"/>
        <v>0</v>
      </c>
      <c r="R26" s="17" t="s">
        <v>1</v>
      </c>
      <c r="S26" s="116">
        <f t="shared" si="13"/>
        <v>0</v>
      </c>
      <c r="T26" s="117"/>
      <c r="U26" s="17" t="s">
        <v>1</v>
      </c>
      <c r="V26" s="19">
        <f t="shared" si="14"/>
        <v>0</v>
      </c>
      <c r="W26" s="21" t="s">
        <v>1</v>
      </c>
      <c r="X26" s="39"/>
    </row>
    <row r="27" spans="1:24" ht="22.5" customHeight="1" thickTop="1" thickBot="1" x14ac:dyDescent="0.2">
      <c r="A27" s="36"/>
      <c r="B27" s="39"/>
      <c r="C27" s="76">
        <v>4</v>
      </c>
      <c r="D27" s="101">
        <v>0</v>
      </c>
      <c r="E27" s="77" t="s">
        <v>1</v>
      </c>
      <c r="F27" s="114">
        <f t="shared" si="7"/>
        <v>0</v>
      </c>
      <c r="G27" s="115"/>
      <c r="H27" s="17" t="s">
        <v>1</v>
      </c>
      <c r="I27" s="18">
        <f t="shared" si="8"/>
        <v>0</v>
      </c>
      <c r="J27" s="17" t="s">
        <v>1</v>
      </c>
      <c r="K27" s="19">
        <f t="shared" si="9"/>
        <v>0</v>
      </c>
      <c r="L27" s="17" t="s">
        <v>1</v>
      </c>
      <c r="M27" s="20">
        <f t="shared" si="10"/>
        <v>0</v>
      </c>
      <c r="N27" s="17" t="s">
        <v>1</v>
      </c>
      <c r="O27" s="20">
        <f t="shared" si="11"/>
        <v>0</v>
      </c>
      <c r="P27" s="17" t="s">
        <v>1</v>
      </c>
      <c r="Q27" s="33">
        <f t="shared" si="12"/>
        <v>0</v>
      </c>
      <c r="R27" s="17" t="s">
        <v>1</v>
      </c>
      <c r="S27" s="116">
        <f t="shared" si="13"/>
        <v>0</v>
      </c>
      <c r="T27" s="117"/>
      <c r="U27" s="17" t="s">
        <v>1</v>
      </c>
      <c r="V27" s="19">
        <f t="shared" si="14"/>
        <v>0</v>
      </c>
      <c r="W27" s="21" t="s">
        <v>1</v>
      </c>
      <c r="X27" s="39"/>
    </row>
    <row r="28" spans="1:24" ht="22.5" customHeight="1" thickTop="1" thickBot="1" x14ac:dyDescent="0.2">
      <c r="A28" s="36"/>
      <c r="B28" s="39"/>
      <c r="C28" s="76">
        <v>5</v>
      </c>
      <c r="D28" s="101">
        <v>0</v>
      </c>
      <c r="E28" s="77" t="s">
        <v>1</v>
      </c>
      <c r="F28" s="114">
        <f t="shared" si="7"/>
        <v>0</v>
      </c>
      <c r="G28" s="115"/>
      <c r="H28" s="17" t="s">
        <v>1</v>
      </c>
      <c r="I28" s="18">
        <f t="shared" si="8"/>
        <v>0</v>
      </c>
      <c r="J28" s="17" t="s">
        <v>1</v>
      </c>
      <c r="K28" s="19">
        <f t="shared" si="9"/>
        <v>0</v>
      </c>
      <c r="L28" s="17" t="s">
        <v>1</v>
      </c>
      <c r="M28" s="20">
        <f t="shared" si="10"/>
        <v>0</v>
      </c>
      <c r="N28" s="17" t="s">
        <v>1</v>
      </c>
      <c r="O28" s="20">
        <f t="shared" si="11"/>
        <v>0</v>
      </c>
      <c r="P28" s="17" t="s">
        <v>1</v>
      </c>
      <c r="Q28" s="33">
        <f t="shared" si="12"/>
        <v>0</v>
      </c>
      <c r="R28" s="17" t="s">
        <v>1</v>
      </c>
      <c r="S28" s="116">
        <f t="shared" si="13"/>
        <v>0</v>
      </c>
      <c r="T28" s="117"/>
      <c r="U28" s="17" t="s">
        <v>1</v>
      </c>
      <c r="V28" s="19">
        <f t="shared" si="14"/>
        <v>0</v>
      </c>
      <c r="W28" s="21" t="s">
        <v>1</v>
      </c>
      <c r="X28" s="39"/>
    </row>
    <row r="29" spans="1:24" ht="22.5" customHeight="1" thickTop="1" thickBot="1" x14ac:dyDescent="0.2">
      <c r="A29" s="36"/>
      <c r="B29" s="39"/>
      <c r="C29" s="76">
        <v>6</v>
      </c>
      <c r="D29" s="101">
        <v>0</v>
      </c>
      <c r="E29" s="77" t="s">
        <v>1</v>
      </c>
      <c r="F29" s="114">
        <f t="shared" si="7"/>
        <v>0</v>
      </c>
      <c r="G29" s="115"/>
      <c r="H29" s="17" t="s">
        <v>1</v>
      </c>
      <c r="I29" s="18">
        <f t="shared" si="8"/>
        <v>0</v>
      </c>
      <c r="J29" s="17" t="s">
        <v>1</v>
      </c>
      <c r="K29" s="19">
        <f t="shared" si="9"/>
        <v>0</v>
      </c>
      <c r="L29" s="17" t="s">
        <v>1</v>
      </c>
      <c r="M29" s="20">
        <f t="shared" si="10"/>
        <v>0</v>
      </c>
      <c r="N29" s="17" t="s">
        <v>1</v>
      </c>
      <c r="O29" s="20">
        <f t="shared" si="11"/>
        <v>0</v>
      </c>
      <c r="P29" s="17" t="s">
        <v>1</v>
      </c>
      <c r="Q29" s="33">
        <f t="shared" si="12"/>
        <v>0</v>
      </c>
      <c r="R29" s="17" t="s">
        <v>1</v>
      </c>
      <c r="S29" s="116">
        <f t="shared" si="13"/>
        <v>0</v>
      </c>
      <c r="T29" s="117"/>
      <c r="U29" s="17" t="s">
        <v>1</v>
      </c>
      <c r="V29" s="19">
        <f t="shared" si="14"/>
        <v>0</v>
      </c>
      <c r="W29" s="21" t="s">
        <v>1</v>
      </c>
      <c r="X29" s="39"/>
    </row>
    <row r="30" spans="1:24" ht="22.5" customHeight="1" thickTop="1" thickBot="1" x14ac:dyDescent="0.2">
      <c r="A30" s="36"/>
      <c r="B30" s="39"/>
      <c r="C30" s="76">
        <v>7</v>
      </c>
      <c r="D30" s="101">
        <v>0</v>
      </c>
      <c r="E30" s="77" t="s">
        <v>1</v>
      </c>
      <c r="F30" s="114">
        <f t="shared" si="7"/>
        <v>0</v>
      </c>
      <c r="G30" s="115"/>
      <c r="H30" s="17" t="s">
        <v>1</v>
      </c>
      <c r="I30" s="18">
        <f t="shared" si="8"/>
        <v>0</v>
      </c>
      <c r="J30" s="17" t="s">
        <v>1</v>
      </c>
      <c r="K30" s="19">
        <f t="shared" si="9"/>
        <v>0</v>
      </c>
      <c r="L30" s="17" t="s">
        <v>1</v>
      </c>
      <c r="M30" s="20">
        <f t="shared" si="10"/>
        <v>0</v>
      </c>
      <c r="N30" s="17" t="s">
        <v>1</v>
      </c>
      <c r="O30" s="20">
        <f t="shared" si="11"/>
        <v>0</v>
      </c>
      <c r="P30" s="17" t="s">
        <v>1</v>
      </c>
      <c r="Q30" s="33">
        <f t="shared" si="12"/>
        <v>0</v>
      </c>
      <c r="R30" s="17" t="s">
        <v>1</v>
      </c>
      <c r="S30" s="116">
        <f t="shared" si="13"/>
        <v>0</v>
      </c>
      <c r="T30" s="117"/>
      <c r="U30" s="17" t="s">
        <v>1</v>
      </c>
      <c r="V30" s="19">
        <f t="shared" si="14"/>
        <v>0</v>
      </c>
      <c r="W30" s="21" t="s">
        <v>1</v>
      </c>
      <c r="X30" s="39"/>
    </row>
    <row r="31" spans="1:24" ht="22.5" customHeight="1" thickTop="1" thickBot="1" x14ac:dyDescent="0.2">
      <c r="A31" s="36"/>
      <c r="B31" s="39"/>
      <c r="C31" s="76">
        <v>8</v>
      </c>
      <c r="D31" s="101">
        <v>0</v>
      </c>
      <c r="E31" s="77" t="s">
        <v>1</v>
      </c>
      <c r="F31" s="114">
        <f t="shared" si="7"/>
        <v>0</v>
      </c>
      <c r="G31" s="115"/>
      <c r="H31" s="17" t="s">
        <v>1</v>
      </c>
      <c r="I31" s="18">
        <f t="shared" si="8"/>
        <v>0</v>
      </c>
      <c r="J31" s="17" t="s">
        <v>1</v>
      </c>
      <c r="K31" s="19">
        <f t="shared" si="9"/>
        <v>0</v>
      </c>
      <c r="L31" s="17" t="s">
        <v>1</v>
      </c>
      <c r="M31" s="20">
        <f t="shared" si="10"/>
        <v>0</v>
      </c>
      <c r="N31" s="17" t="s">
        <v>1</v>
      </c>
      <c r="O31" s="20">
        <f t="shared" si="11"/>
        <v>0</v>
      </c>
      <c r="P31" s="17" t="s">
        <v>1</v>
      </c>
      <c r="Q31" s="33">
        <f t="shared" si="12"/>
        <v>0</v>
      </c>
      <c r="R31" s="17" t="s">
        <v>1</v>
      </c>
      <c r="S31" s="116">
        <f t="shared" si="13"/>
        <v>0</v>
      </c>
      <c r="T31" s="117"/>
      <c r="U31" s="17" t="s">
        <v>1</v>
      </c>
      <c r="V31" s="19">
        <f t="shared" si="14"/>
        <v>0</v>
      </c>
      <c r="W31" s="21" t="s">
        <v>1</v>
      </c>
      <c r="X31" s="39"/>
    </row>
    <row r="32" spans="1:24" ht="22.5" customHeight="1" thickTop="1" thickBot="1" x14ac:dyDescent="0.2">
      <c r="A32" s="36"/>
      <c r="B32" s="39"/>
      <c r="C32" s="76">
        <v>9</v>
      </c>
      <c r="D32" s="101">
        <v>0</v>
      </c>
      <c r="E32" s="77" t="s">
        <v>1</v>
      </c>
      <c r="F32" s="114">
        <f t="shared" si="7"/>
        <v>0</v>
      </c>
      <c r="G32" s="115"/>
      <c r="H32" s="17" t="s">
        <v>1</v>
      </c>
      <c r="I32" s="18">
        <f t="shared" si="8"/>
        <v>0</v>
      </c>
      <c r="J32" s="17" t="s">
        <v>1</v>
      </c>
      <c r="K32" s="19">
        <f t="shared" si="9"/>
        <v>0</v>
      </c>
      <c r="L32" s="17" t="s">
        <v>1</v>
      </c>
      <c r="M32" s="20">
        <f t="shared" si="10"/>
        <v>0</v>
      </c>
      <c r="N32" s="17" t="s">
        <v>1</v>
      </c>
      <c r="O32" s="20">
        <f t="shared" si="11"/>
        <v>0</v>
      </c>
      <c r="P32" s="17" t="s">
        <v>1</v>
      </c>
      <c r="Q32" s="33">
        <f t="shared" si="12"/>
        <v>0</v>
      </c>
      <c r="R32" s="17" t="s">
        <v>1</v>
      </c>
      <c r="S32" s="116">
        <f t="shared" si="13"/>
        <v>0</v>
      </c>
      <c r="T32" s="117"/>
      <c r="U32" s="17" t="s">
        <v>1</v>
      </c>
      <c r="V32" s="19">
        <f t="shared" si="14"/>
        <v>0</v>
      </c>
      <c r="W32" s="21" t="s">
        <v>1</v>
      </c>
      <c r="X32" s="39"/>
    </row>
    <row r="33" spans="1:24" ht="22.5" customHeight="1" thickTop="1" thickBot="1" x14ac:dyDescent="0.2">
      <c r="A33" s="36"/>
      <c r="B33" s="39"/>
      <c r="C33" s="78">
        <v>10</v>
      </c>
      <c r="D33" s="101">
        <v>0</v>
      </c>
      <c r="E33" s="79" t="s">
        <v>1</v>
      </c>
      <c r="F33" s="114">
        <f t="shared" si="7"/>
        <v>0</v>
      </c>
      <c r="G33" s="115"/>
      <c r="H33" s="17" t="s">
        <v>1</v>
      </c>
      <c r="I33" s="18">
        <f t="shared" si="8"/>
        <v>0</v>
      </c>
      <c r="J33" s="17" t="s">
        <v>1</v>
      </c>
      <c r="K33" s="19">
        <f t="shared" si="9"/>
        <v>0</v>
      </c>
      <c r="L33" s="17" t="s">
        <v>1</v>
      </c>
      <c r="M33" s="20">
        <f t="shared" si="10"/>
        <v>0</v>
      </c>
      <c r="N33" s="17" t="s">
        <v>1</v>
      </c>
      <c r="O33" s="20">
        <f t="shared" si="11"/>
        <v>0</v>
      </c>
      <c r="P33" s="17" t="s">
        <v>1</v>
      </c>
      <c r="Q33" s="33">
        <f t="shared" si="12"/>
        <v>0</v>
      </c>
      <c r="R33" s="17" t="s">
        <v>1</v>
      </c>
      <c r="S33" s="116">
        <f t="shared" si="13"/>
        <v>0</v>
      </c>
      <c r="T33" s="117"/>
      <c r="U33" s="17" t="s">
        <v>1</v>
      </c>
      <c r="V33" s="19">
        <f t="shared" si="14"/>
        <v>0</v>
      </c>
      <c r="W33" s="21" t="s">
        <v>1</v>
      </c>
      <c r="X33" s="39"/>
    </row>
    <row r="34" spans="1:24" ht="21" customHeight="1" thickTop="1" x14ac:dyDescent="0.2">
      <c r="A34" s="36"/>
      <c r="B34" s="39"/>
      <c r="C34" s="80"/>
      <c r="D34" s="28"/>
      <c r="E34" s="11"/>
      <c r="F34" s="118"/>
      <c r="G34" s="119"/>
      <c r="H34" s="22"/>
      <c r="I34" s="32"/>
      <c r="J34" s="23"/>
      <c r="K34" s="24"/>
      <c r="L34" s="11"/>
      <c r="M34" s="25"/>
      <c r="N34" s="11"/>
      <c r="O34" s="26"/>
      <c r="P34" s="11"/>
      <c r="Q34" s="27"/>
      <c r="R34" s="11"/>
      <c r="S34" s="12">
        <v>6000</v>
      </c>
      <c r="T34" s="13" t="s">
        <v>2</v>
      </c>
      <c r="U34" s="14"/>
      <c r="V34" s="120">
        <f>SUM(Q35-S35)</f>
        <v>0</v>
      </c>
      <c r="W34" s="29"/>
      <c r="X34" s="39"/>
    </row>
    <row r="35" spans="1:24" s="2" customFormat="1" ht="20.25" customHeight="1" thickBot="1" x14ac:dyDescent="0.25">
      <c r="A35" s="36"/>
      <c r="B35" s="81"/>
      <c r="C35" s="82" t="s">
        <v>3</v>
      </c>
      <c r="D35" s="34">
        <f>SUM(D24:D33)</f>
        <v>0</v>
      </c>
      <c r="E35" s="31" t="s">
        <v>1</v>
      </c>
      <c r="F35" s="122">
        <f>SUM(F24:G33)</f>
        <v>0</v>
      </c>
      <c r="G35" s="123"/>
      <c r="H35" s="15" t="s">
        <v>1</v>
      </c>
      <c r="I35" s="122">
        <f>SUM(I24:J33)</f>
        <v>0</v>
      </c>
      <c r="J35" s="123"/>
      <c r="K35" s="122">
        <f>SUM(K24:L33)</f>
        <v>0</v>
      </c>
      <c r="L35" s="123"/>
      <c r="M35" s="122">
        <f>SUM(M24:N33)</f>
        <v>0</v>
      </c>
      <c r="N35" s="123"/>
      <c r="O35" s="122">
        <f>SUM(O24:P33)</f>
        <v>0</v>
      </c>
      <c r="P35" s="123"/>
      <c r="Q35" s="122">
        <f>SUM(Q24:R33)</f>
        <v>0</v>
      </c>
      <c r="R35" s="123"/>
      <c r="S35" s="106">
        <f>IF(SUM(S24:S33)&gt;S34,S34,SUM(S24:S33))</f>
        <v>0</v>
      </c>
      <c r="T35" s="107"/>
      <c r="U35" s="16" t="s">
        <v>1</v>
      </c>
      <c r="V35" s="121"/>
      <c r="W35" s="30" t="s">
        <v>6</v>
      </c>
      <c r="X35" s="81"/>
    </row>
    <row r="36" spans="1:24" ht="9" customHeight="1" x14ac:dyDescent="0.15">
      <c r="A36" s="36"/>
      <c r="B36" s="39"/>
      <c r="C36" s="39"/>
      <c r="D36" s="83"/>
      <c r="E36" s="83"/>
      <c r="F36" s="83"/>
      <c r="G36" s="83"/>
      <c r="H36" s="83"/>
      <c r="I36" s="83"/>
      <c r="J36" s="83"/>
      <c r="K36" s="83"/>
      <c r="L36" s="83"/>
      <c r="M36" s="83"/>
      <c r="N36" s="83"/>
      <c r="O36" s="83"/>
      <c r="P36" s="83"/>
      <c r="Q36" s="83"/>
      <c r="R36" s="83"/>
      <c r="S36" s="83"/>
      <c r="T36" s="83"/>
      <c r="U36" s="83"/>
      <c r="V36" s="39"/>
      <c r="W36" s="39"/>
      <c r="X36" s="39"/>
    </row>
    <row r="37" spans="1:24" s="7" customFormat="1" ht="18" customHeight="1" x14ac:dyDescent="0.15">
      <c r="A37" s="84"/>
      <c r="B37" s="85"/>
      <c r="C37" s="108" t="s">
        <v>55</v>
      </c>
      <c r="D37" s="109"/>
      <c r="E37" s="109"/>
      <c r="F37" s="109"/>
      <c r="G37" s="109"/>
      <c r="H37" s="109"/>
      <c r="I37" s="109"/>
      <c r="J37" s="109"/>
      <c r="K37" s="109"/>
      <c r="L37" s="109"/>
      <c r="M37" s="109"/>
      <c r="N37" s="109"/>
      <c r="O37" s="109"/>
      <c r="P37" s="109"/>
      <c r="Q37" s="109"/>
      <c r="R37" s="109"/>
      <c r="S37" s="109"/>
      <c r="T37" s="109"/>
      <c r="U37" s="109"/>
      <c r="V37" s="109"/>
      <c r="W37" s="109"/>
      <c r="X37" s="85"/>
    </row>
    <row r="38" spans="1:24" s="7" customFormat="1" ht="49.5" customHeight="1" x14ac:dyDescent="0.15">
      <c r="A38" s="84"/>
      <c r="B38" s="85"/>
      <c r="C38" s="108" t="s">
        <v>43</v>
      </c>
      <c r="D38" s="108"/>
      <c r="E38" s="108"/>
      <c r="F38" s="108"/>
      <c r="G38" s="108"/>
      <c r="H38" s="108"/>
      <c r="I38" s="108"/>
      <c r="J38" s="108"/>
      <c r="K38" s="108"/>
      <c r="L38" s="108"/>
      <c r="M38" s="108"/>
      <c r="N38" s="108"/>
      <c r="O38" s="108"/>
      <c r="P38" s="108"/>
      <c r="Q38" s="108"/>
      <c r="R38" s="108"/>
      <c r="S38" s="108"/>
      <c r="T38" s="108"/>
      <c r="U38" s="108"/>
      <c r="V38" s="108"/>
      <c r="W38" s="108"/>
      <c r="X38" s="108"/>
    </row>
    <row r="39" spans="1:24" s="8" customFormat="1" ht="18" customHeight="1" x14ac:dyDescent="0.15">
      <c r="A39" s="86"/>
      <c r="B39" s="87"/>
      <c r="C39" s="110" t="s">
        <v>12</v>
      </c>
      <c r="D39" s="110"/>
      <c r="E39" s="110"/>
      <c r="F39" s="110"/>
      <c r="G39" s="88" t="s">
        <v>19</v>
      </c>
      <c r="H39" s="89"/>
      <c r="I39" s="89"/>
      <c r="J39" s="90" t="s">
        <v>14</v>
      </c>
      <c r="K39" s="90"/>
      <c r="L39" s="90"/>
      <c r="M39" s="90"/>
      <c r="N39" s="90"/>
      <c r="O39" s="91"/>
      <c r="P39" s="91"/>
      <c r="Q39" s="91"/>
      <c r="R39" s="91"/>
      <c r="S39" s="91"/>
      <c r="T39" s="91"/>
      <c r="U39" s="91"/>
      <c r="V39" s="91"/>
      <c r="W39" s="91"/>
      <c r="X39" s="87"/>
    </row>
    <row r="40" spans="1:24" s="8" customFormat="1" ht="18" customHeight="1" x14ac:dyDescent="0.15">
      <c r="A40" s="86"/>
      <c r="B40" s="87"/>
      <c r="C40" s="110"/>
      <c r="D40" s="110"/>
      <c r="E40" s="110"/>
      <c r="F40" s="110"/>
      <c r="G40" s="88" t="s">
        <v>20</v>
      </c>
      <c r="H40" s="89"/>
      <c r="I40" s="89"/>
      <c r="J40" s="90" t="s">
        <v>58</v>
      </c>
      <c r="K40" s="90"/>
      <c r="L40" s="90"/>
      <c r="M40" s="90"/>
      <c r="N40" s="90"/>
      <c r="O40" s="91"/>
      <c r="P40" s="91"/>
      <c r="Q40" s="91"/>
      <c r="R40" s="111" t="s">
        <v>56</v>
      </c>
      <c r="S40" s="112"/>
      <c r="T40" s="112"/>
      <c r="U40" s="112"/>
      <c r="V40" s="112"/>
      <c r="W40" s="112"/>
      <c r="X40" s="92"/>
    </row>
    <row r="41" spans="1:24" s="8" customFormat="1" ht="18" customHeight="1" x14ac:dyDescent="0.15">
      <c r="A41" s="86"/>
      <c r="B41" s="87"/>
      <c r="C41" s="110" t="s">
        <v>13</v>
      </c>
      <c r="D41" s="110"/>
      <c r="E41" s="110"/>
      <c r="F41" s="110"/>
      <c r="G41" s="88" t="s">
        <v>19</v>
      </c>
      <c r="H41" s="89"/>
      <c r="I41" s="89"/>
      <c r="J41" s="90" t="s">
        <v>15</v>
      </c>
      <c r="K41" s="90"/>
      <c r="L41" s="90"/>
      <c r="M41" s="90"/>
      <c r="N41" s="90"/>
      <c r="O41" s="91"/>
      <c r="P41" s="91"/>
      <c r="Q41" s="91"/>
      <c r="R41" s="113" t="s">
        <v>63</v>
      </c>
      <c r="S41" s="113"/>
      <c r="T41" s="113"/>
      <c r="U41" s="113"/>
      <c r="V41" s="113"/>
      <c r="W41" s="113"/>
      <c r="X41" s="113"/>
    </row>
    <row r="42" spans="1:24" s="8" customFormat="1" ht="18" customHeight="1" x14ac:dyDescent="0.15">
      <c r="A42" s="86"/>
      <c r="B42" s="87"/>
      <c r="C42" s="110"/>
      <c r="D42" s="110"/>
      <c r="E42" s="110"/>
      <c r="F42" s="110"/>
      <c r="G42" s="88" t="s">
        <v>72</v>
      </c>
      <c r="H42" s="89"/>
      <c r="I42" s="89"/>
      <c r="J42" s="90" t="s">
        <v>16</v>
      </c>
      <c r="K42" s="90"/>
      <c r="L42" s="90"/>
      <c r="M42" s="90"/>
      <c r="N42" s="90"/>
      <c r="O42" s="91"/>
      <c r="P42" s="91"/>
      <c r="Q42" s="91"/>
      <c r="R42" s="113"/>
      <c r="S42" s="113"/>
      <c r="T42" s="113"/>
      <c r="U42" s="113"/>
      <c r="V42" s="113"/>
      <c r="W42" s="113"/>
      <c r="X42" s="113"/>
    </row>
    <row r="43" spans="1:24" s="8" customFormat="1" ht="18" customHeight="1" x14ac:dyDescent="0.15">
      <c r="A43" s="86"/>
      <c r="B43" s="87"/>
      <c r="C43" s="110"/>
      <c r="D43" s="110"/>
      <c r="E43" s="110"/>
      <c r="F43" s="110"/>
      <c r="G43" s="88" t="s">
        <v>42</v>
      </c>
      <c r="H43" s="89"/>
      <c r="I43" s="89"/>
      <c r="J43" s="90" t="s">
        <v>18</v>
      </c>
      <c r="K43" s="90"/>
      <c r="L43" s="90"/>
      <c r="M43" s="90"/>
      <c r="N43" s="90"/>
      <c r="O43" s="90"/>
      <c r="P43" s="90"/>
      <c r="Q43" s="90"/>
      <c r="R43" s="113"/>
      <c r="S43" s="113"/>
      <c r="T43" s="113"/>
      <c r="U43" s="113"/>
      <c r="V43" s="113"/>
      <c r="W43" s="113"/>
      <c r="X43" s="113"/>
    </row>
    <row r="44" spans="1:24" s="8" customFormat="1" ht="18" customHeight="1" x14ac:dyDescent="0.15">
      <c r="A44" s="86"/>
      <c r="B44" s="87"/>
      <c r="C44" s="110" t="s">
        <v>37</v>
      </c>
      <c r="D44" s="110"/>
      <c r="E44" s="110"/>
      <c r="F44" s="110"/>
      <c r="G44" s="88" t="s">
        <v>38</v>
      </c>
      <c r="H44" s="89"/>
      <c r="I44" s="89"/>
      <c r="J44" s="90" t="s">
        <v>59</v>
      </c>
      <c r="K44" s="90"/>
      <c r="L44" s="90"/>
      <c r="M44" s="90"/>
      <c r="N44" s="90"/>
      <c r="O44" s="90"/>
      <c r="P44" s="90"/>
      <c r="Q44" s="90"/>
      <c r="R44" s="113"/>
      <c r="S44" s="113"/>
      <c r="T44" s="113"/>
      <c r="U44" s="113"/>
      <c r="V44" s="113"/>
      <c r="W44" s="113"/>
      <c r="X44" s="113"/>
    </row>
    <row r="45" spans="1:24" s="6" customFormat="1" ht="14.25" customHeight="1" x14ac:dyDescent="0.15">
      <c r="A45" s="93"/>
      <c r="B45" s="93"/>
      <c r="C45" s="110"/>
      <c r="D45" s="110"/>
      <c r="E45" s="110"/>
      <c r="F45" s="110"/>
      <c r="G45" s="88" t="s">
        <v>41</v>
      </c>
      <c r="H45" s="89"/>
      <c r="I45" s="89"/>
      <c r="J45" s="90" t="s">
        <v>39</v>
      </c>
      <c r="K45" s="90" t="s">
        <v>40</v>
      </c>
      <c r="L45" s="90"/>
      <c r="M45" s="90"/>
      <c r="N45" s="90"/>
      <c r="O45" s="90"/>
      <c r="P45" s="90"/>
      <c r="Q45" s="94"/>
      <c r="R45" s="113"/>
      <c r="S45" s="113"/>
      <c r="T45" s="113"/>
      <c r="U45" s="113"/>
      <c r="V45" s="113"/>
      <c r="W45" s="113"/>
      <c r="X45" s="113"/>
    </row>
    <row r="46" spans="1:24" s="3" customFormat="1" ht="9" customHeight="1" x14ac:dyDescent="0.15">
      <c r="A46" s="95"/>
      <c r="B46" s="95"/>
      <c r="C46" s="96"/>
      <c r="D46" s="97"/>
      <c r="E46" s="97"/>
      <c r="F46" s="97"/>
      <c r="G46" s="97"/>
      <c r="H46" s="97"/>
      <c r="I46" s="97"/>
      <c r="J46" s="97"/>
      <c r="K46" s="97"/>
      <c r="L46" s="97"/>
      <c r="M46" s="97"/>
      <c r="N46" s="97"/>
      <c r="O46" s="97"/>
      <c r="P46" s="97"/>
      <c r="Q46" s="97"/>
      <c r="R46" s="113"/>
      <c r="S46" s="113"/>
      <c r="T46" s="113"/>
      <c r="U46" s="113"/>
      <c r="V46" s="113"/>
      <c r="W46" s="113"/>
      <c r="X46" s="113"/>
    </row>
    <row r="47" spans="1:24" ht="14.25" customHeight="1" x14ac:dyDescent="0.15">
      <c r="A47" s="98"/>
      <c r="B47" s="98"/>
      <c r="C47" s="99"/>
      <c r="D47" s="98"/>
      <c r="E47" s="98"/>
      <c r="F47" s="98"/>
      <c r="G47" s="98"/>
      <c r="H47" s="98"/>
      <c r="I47" s="98"/>
      <c r="J47" s="98"/>
      <c r="K47" s="98"/>
      <c r="L47" s="98"/>
      <c r="M47" s="98"/>
      <c r="N47" s="98"/>
      <c r="O47" s="98"/>
      <c r="P47" s="98"/>
      <c r="Q47" s="98"/>
      <c r="R47" s="113"/>
      <c r="S47" s="113"/>
      <c r="T47" s="113"/>
      <c r="U47" s="113"/>
      <c r="V47" s="113"/>
      <c r="W47" s="113"/>
      <c r="X47" s="113"/>
    </row>
    <row r="48" spans="1:24" ht="12" customHeight="1" x14ac:dyDescent="0.15">
      <c r="A48" s="39"/>
      <c r="B48" s="39"/>
      <c r="C48" s="72"/>
      <c r="D48" s="39"/>
      <c r="E48" s="39"/>
      <c r="F48" s="39"/>
      <c r="G48" s="39"/>
      <c r="H48" s="39"/>
      <c r="I48" s="39"/>
      <c r="J48" s="39"/>
      <c r="K48" s="39"/>
      <c r="L48" s="39"/>
      <c r="M48" s="39"/>
      <c r="N48" s="39"/>
      <c r="O48" s="39"/>
      <c r="P48" s="39"/>
      <c r="Q48" s="39"/>
      <c r="R48" s="113"/>
      <c r="S48" s="113"/>
      <c r="T48" s="113"/>
      <c r="U48" s="113"/>
      <c r="V48" s="113"/>
      <c r="W48" s="113"/>
      <c r="X48" s="113"/>
    </row>
    <row r="49" spans="1:24" ht="13.5" customHeight="1" x14ac:dyDescent="0.15">
      <c r="A49" s="102"/>
      <c r="B49" s="102"/>
      <c r="C49" s="105"/>
      <c r="D49" s="105"/>
      <c r="E49" s="105"/>
      <c r="F49" s="105"/>
      <c r="G49" s="105"/>
      <c r="H49" s="105"/>
      <c r="I49" s="103"/>
      <c r="J49" s="103"/>
      <c r="K49" s="102"/>
      <c r="L49" s="102"/>
      <c r="M49" s="102"/>
      <c r="N49" s="102"/>
      <c r="O49" s="102"/>
      <c r="P49" s="102"/>
      <c r="Q49" s="102"/>
      <c r="R49" s="102"/>
      <c r="S49" s="102"/>
      <c r="T49" s="102"/>
      <c r="U49" s="102"/>
      <c r="V49" s="102"/>
      <c r="W49" s="102"/>
      <c r="X49" s="102"/>
    </row>
    <row r="50" spans="1:24" x14ac:dyDescent="0.15">
      <c r="A50" s="102"/>
      <c r="B50" s="102"/>
      <c r="C50" s="104"/>
      <c r="D50" s="102"/>
      <c r="E50" s="102"/>
      <c r="F50" s="102"/>
      <c r="G50" s="102"/>
      <c r="H50" s="102"/>
      <c r="I50" s="102"/>
      <c r="J50" s="102"/>
      <c r="K50" s="102"/>
      <c r="L50" s="102"/>
      <c r="M50" s="102"/>
      <c r="N50" s="102" t="s">
        <v>5</v>
      </c>
      <c r="O50" s="102"/>
      <c r="P50" s="102"/>
      <c r="Q50" s="102"/>
      <c r="R50" s="102"/>
      <c r="S50" s="102"/>
      <c r="T50" s="102"/>
      <c r="U50" s="102"/>
      <c r="V50" s="102"/>
      <c r="W50" s="102"/>
      <c r="X50" s="102"/>
    </row>
    <row r="51" spans="1:24" x14ac:dyDescent="0.15">
      <c r="N51" t="s">
        <v>5</v>
      </c>
    </row>
    <row r="52" spans="1:24" x14ac:dyDescent="0.15">
      <c r="N52" t="s">
        <v>5</v>
      </c>
    </row>
    <row r="53" spans="1:24" x14ac:dyDescent="0.15">
      <c r="N53" t="s">
        <v>5</v>
      </c>
    </row>
  </sheetData>
  <sheetProtection sheet="1" objects="1" scenarios="1" selectLockedCells="1"/>
  <protectedRanges>
    <protectedRange sqref="H6:H8 I7:J7" name="範囲1"/>
    <protectedRange sqref="D24:D33" name="範囲2_1"/>
  </protectedRanges>
  <mergeCells count="94">
    <mergeCell ref="R41:X48"/>
    <mergeCell ref="F18:G18"/>
    <mergeCell ref="F11:G11"/>
    <mergeCell ref="F12:G12"/>
    <mergeCell ref="S12:W12"/>
    <mergeCell ref="F13:G13"/>
    <mergeCell ref="S13:W13"/>
    <mergeCell ref="F16:G16"/>
    <mergeCell ref="F14:G14"/>
    <mergeCell ref="S14:W14"/>
    <mergeCell ref="F17:G17"/>
    <mergeCell ref="S17:W17"/>
    <mergeCell ref="F29:G29"/>
    <mergeCell ref="S29:T29"/>
    <mergeCell ref="F30:G30"/>
    <mergeCell ref="S30:T30"/>
    <mergeCell ref="C49:H49"/>
    <mergeCell ref="F34:G34"/>
    <mergeCell ref="V34:V35"/>
    <mergeCell ref="F35:G35"/>
    <mergeCell ref="C39:F40"/>
    <mergeCell ref="C41:F43"/>
    <mergeCell ref="S35:T35"/>
    <mergeCell ref="C44:F45"/>
    <mergeCell ref="C38:X38"/>
    <mergeCell ref="C37:W37"/>
    <mergeCell ref="R40:W40"/>
    <mergeCell ref="I35:J35"/>
    <mergeCell ref="K35:L35"/>
    <mergeCell ref="M35:N35"/>
    <mergeCell ref="O35:P35"/>
    <mergeCell ref="Q35:R35"/>
    <mergeCell ref="F31:G31"/>
    <mergeCell ref="S31:T31"/>
    <mergeCell ref="F32:G32"/>
    <mergeCell ref="S32:T32"/>
    <mergeCell ref="F33:G33"/>
    <mergeCell ref="S33:T33"/>
    <mergeCell ref="F27:G27"/>
    <mergeCell ref="S27:T27"/>
    <mergeCell ref="F28:G28"/>
    <mergeCell ref="S28:T28"/>
    <mergeCell ref="S23:U23"/>
    <mergeCell ref="I23:J23"/>
    <mergeCell ref="M23:N23"/>
    <mergeCell ref="K23:L23"/>
    <mergeCell ref="Q23:R23"/>
    <mergeCell ref="F25:G25"/>
    <mergeCell ref="F24:G24"/>
    <mergeCell ref="F26:G26"/>
    <mergeCell ref="C21:C23"/>
    <mergeCell ref="D21:E23"/>
    <mergeCell ref="F21:H21"/>
    <mergeCell ref="M21:N21"/>
    <mergeCell ref="K21:L21"/>
    <mergeCell ref="F23:H23"/>
    <mergeCell ref="I21:J21"/>
    <mergeCell ref="M22:N22"/>
    <mergeCell ref="F22:H22"/>
    <mergeCell ref="K22:L22"/>
    <mergeCell ref="I22:J22"/>
    <mergeCell ref="O21:P21"/>
    <mergeCell ref="S21:U21"/>
    <mergeCell ref="O23:P23"/>
    <mergeCell ref="V21:W21"/>
    <mergeCell ref="S22:U22"/>
    <mergeCell ref="V22:W22"/>
    <mergeCell ref="V23:W23"/>
    <mergeCell ref="O22:P22"/>
    <mergeCell ref="Q22:R22"/>
    <mergeCell ref="C10:P10"/>
    <mergeCell ref="F20:G20"/>
    <mergeCell ref="C1:Q1"/>
    <mergeCell ref="R1:W3"/>
    <mergeCell ref="C2:Q3"/>
    <mergeCell ref="C4:W4"/>
    <mergeCell ref="C6:G6"/>
    <mergeCell ref="C8:G8"/>
    <mergeCell ref="S16:W16"/>
    <mergeCell ref="S11:W11"/>
    <mergeCell ref="I6:T6"/>
    <mergeCell ref="S20:W20"/>
    <mergeCell ref="I8:W8"/>
    <mergeCell ref="F19:G19"/>
    <mergeCell ref="S19:W19"/>
    <mergeCell ref="F15:G15"/>
    <mergeCell ref="S18:W18"/>
    <mergeCell ref="S26:T26"/>
    <mergeCell ref="S25:T25"/>
    <mergeCell ref="U6:W7"/>
    <mergeCell ref="Q10:W10"/>
    <mergeCell ref="S24:T24"/>
    <mergeCell ref="Q21:R21"/>
    <mergeCell ref="S15:W15"/>
  </mergeCells>
  <phoneticPr fontId="40"/>
  <printOptions horizontalCentered="1"/>
  <pageMargins left="0.11811023622047245" right="0.11811023622047245" top="0.11811023622047245" bottom="0" header="0.31496062992125984" footer="0.19685039370078741"/>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2024年4月以降 </vt:lpstr>
      <vt:lpstr>2024年3月以前</vt:lpstr>
      <vt:lpstr>'2024年3月以前'!Print_Area</vt:lpstr>
      <vt:lpstr>'2024年4月以降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16.01.28_公立学校共済組合員の退教互療養費給付額算定シミュレーション</dc:title>
  <dc:creator>User10</dc:creator>
  <cp:lastModifiedBy>Admin</cp:lastModifiedBy>
  <cp:lastPrinted>2016-01-28T11:37:36Z</cp:lastPrinted>
  <dcterms:created xsi:type="dcterms:W3CDTF">2013-07-24T06:29:38Z</dcterms:created>
  <dcterms:modified xsi:type="dcterms:W3CDTF">2024-05-30T02:55:51Z</dcterms:modified>
</cp:coreProperties>
</file>